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I:\RELAZIONI\2018\Trimestrali - Mensili - Semestrale\Semestrale 2018\SITO\"/>
    </mc:Choice>
  </mc:AlternateContent>
  <bookViews>
    <workbookView xWindow="0" yWindow="0" windowWidth="28800" windowHeight="12300" tabRatio="740"/>
  </bookViews>
  <sheets>
    <sheet name="E&amp;P - Hydrocarbons production" sheetId="6" r:id="rId1"/>
    <sheet name="E&amp;P - Production by region" sheetId="41" r:id="rId2"/>
    <sheet name="G&amp;P - Supply of natural gas" sheetId="44" r:id="rId3"/>
    <sheet name="G&amp;P - Natural gas sales" sheetId="8" r:id="rId4"/>
    <sheet name="G&amp;P - Gas sales by entity" sheetId="45" r:id="rId5"/>
    <sheet name="G&amp;P - LNG sales" sheetId="46" r:id="rId6"/>
    <sheet name="R&amp;MC - Key operational data" sheetId="10" r:id="rId7"/>
    <sheet name="R&amp;M - Sales by market" sheetId="50" r:id="rId8"/>
    <sheet name="R&amp;M - Sales by product" sheetId="51" r:id="rId9"/>
    <sheet name="Chemicals- Product availability" sheetId="5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 localSheetId="1">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__ECO96">#REF!</definedName>
    <definedName name="____SOC1">#REF!</definedName>
    <definedName name="____SOC2">#REF!</definedName>
    <definedName name="____tab1">#REF!</definedName>
    <definedName name="____tab2">#REF!</definedName>
    <definedName name="____tab3">#REF!</definedName>
    <definedName name="____tab4">#REF!</definedName>
    <definedName name="____tab5">#REF!</definedName>
    <definedName name="____tab6">#REF!</definedName>
    <definedName name="____tab7">#REF!</definedName>
    <definedName name="____tab8">#REF!</definedName>
    <definedName name="____TIT1">#REF!</definedName>
    <definedName name="____TIT10">#REF!</definedName>
    <definedName name="____TIT11">#REF!</definedName>
    <definedName name="____TIT12">#REF!</definedName>
    <definedName name="____TIT13">#REF!</definedName>
    <definedName name="____TIT14">#REF!</definedName>
    <definedName name="____TIT15">#REF!</definedName>
    <definedName name="____TIT16">#REF!</definedName>
    <definedName name="____TIT18">#REF!</definedName>
    <definedName name="____tit19">#REF!</definedName>
    <definedName name="____TIT2">#REF!</definedName>
    <definedName name="____tit20">#REF!</definedName>
    <definedName name="____TIT21">#REF!</definedName>
    <definedName name="____TIT22">#REF!</definedName>
    <definedName name="____TIT23">#REF!</definedName>
    <definedName name="____TIT24">#REF!</definedName>
    <definedName name="____TIT25">#REF!</definedName>
    <definedName name="____TIT26">#REF!</definedName>
    <definedName name="____TIT27">#REF!</definedName>
    <definedName name="____TIT3">#REF!</definedName>
    <definedName name="____TIT4">#REF!</definedName>
    <definedName name="____TIT5">#REF!</definedName>
    <definedName name="____TIT6">#REF!</definedName>
    <definedName name="____TIT7">#REF!</definedName>
    <definedName name="____TIT8">#REF!</definedName>
    <definedName name="____TIT9">#REF!</definedName>
    <definedName name="___ECO96">#REF!</definedName>
    <definedName name="___SOC1">#REF!</definedName>
    <definedName name="___SOC2">#REF!</definedName>
    <definedName name="___SP1">#REF!</definedName>
    <definedName name="___SP2">#REF!</definedName>
    <definedName name="___SP3">#REF!</definedName>
    <definedName name="___SP4">#REF!</definedName>
    <definedName name="___tab1">#REF!</definedName>
    <definedName name="___tab2">#REF!</definedName>
    <definedName name="___tab3">#REF!</definedName>
    <definedName name="___tab4">#REF!</definedName>
    <definedName name="___tab5">#REF!</definedName>
    <definedName name="___tab6">#REF!</definedName>
    <definedName name="___tab7">#REF!</definedName>
    <definedName name="___tab8">#REF!</definedName>
    <definedName name="___TIT1">#REF!</definedName>
    <definedName name="___TIT10">#REF!</definedName>
    <definedName name="___TIT11">#REF!</definedName>
    <definedName name="___TIT12">#REF!</definedName>
    <definedName name="___TIT13">#REF!</definedName>
    <definedName name="___TIT14">#REF!</definedName>
    <definedName name="___TIT15">#REF!</definedName>
    <definedName name="___TIT16">#REF!</definedName>
    <definedName name="___TIT18">#REF!</definedName>
    <definedName name="___tit19">#REF!</definedName>
    <definedName name="___TIT2">#REF!</definedName>
    <definedName name="___tit20">#REF!</definedName>
    <definedName name="___TIT21">#REF!</definedName>
    <definedName name="___TIT22">#REF!</definedName>
    <definedName name="___TIT23">#REF!</definedName>
    <definedName name="___TIT24">#REF!</definedName>
    <definedName name="___TIT25">#REF!</definedName>
    <definedName name="___TIT26">#REF!</definedName>
    <definedName name="___TIT27">#REF!</definedName>
    <definedName name="___TIT3">#REF!</definedName>
    <definedName name="___TIT4">#REF!</definedName>
    <definedName name="___TIT5">#REF!</definedName>
    <definedName name="___TIT6">#REF!</definedName>
    <definedName name="___TIT7">#REF!</definedName>
    <definedName name="___TIT8">#REF!</definedName>
    <definedName name="___TIT9">#REF!</definedName>
    <definedName name="__123Graph_C" hidden="1">#REF!</definedName>
    <definedName name="__SP1">#REF!</definedName>
    <definedName name="__SP2">#REF!</definedName>
    <definedName name="__SP3">#REF!</definedName>
    <definedName name="__SP4">#REF!</definedName>
    <definedName name="_16__123Graph_AGRAFICO_1" hidden="1">#REF!</definedName>
    <definedName name="_3__Escluso_costo_lavoro_da_acquisizioni">"ANALISI"</definedName>
    <definedName name="_32__123Graph_BGRAFICO_1" hidden="1">#REF!</definedName>
    <definedName name="_48__123Graph_LBL_AGRAFICO_1" hidden="1">#REF!</definedName>
    <definedName name="_6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">#REF!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'E&amp;P - Hydrocarbons production'!$A$2:$F$12</definedName>
    <definedName name="_xlnm.Print_Area" localSheetId="1">'E&amp;P - Production by region'!$A$1:$D$47</definedName>
    <definedName name="_xlnm.Print_Area" localSheetId="3">'G&amp;P - Natural gas sales'!$A$3:$F$16</definedName>
    <definedName name="_xlnm.Print_Area" localSheetId="6">'R&amp;MC - Key operational data'!$A$3:$F$17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 localSheetId="1">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 localSheetId="1">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'[7]c.ind.FB1'!#REF!</definedName>
    <definedName name="cINDtot">'[7]c.ind.FB1'!#REF!</definedName>
    <definedName name="colonna_finale">#REF!,#REF!,#REF!</definedName>
    <definedName name="COMMERCIALE">'[7]c.ind.FB1'!#REF!</definedName>
    <definedName name="confronto_con_piano" localSheetId="1">#REF!</definedName>
    <definedName name="confronto_con_piano">#REF!</definedName>
    <definedName name="consolidato">#REF!</definedName>
    <definedName name="conto_economico">#REF!</definedName>
    <definedName name="contributi1">'[7]c.ind.FB1'!#REF!</definedName>
    <definedName name="CORP" localSheetId="1">#REF!</definedName>
    <definedName name="CORP">#REF!</definedName>
    <definedName name="costi_1">#REF!</definedName>
    <definedName name="costi_fissi">#REF!</definedName>
    <definedName name="COSTO">[8]SNAMPROG!#REF!</definedName>
    <definedName name="COSTO2" localSheetId="1">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'[7]c.ind.FB1'!#REF!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'[7]c.ind.FB1'!#REF!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 localSheetId="1">#REF!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 localSheetId="1">[13]CONSEST!#REF!</definedName>
    <definedName name="SASP_UK">[13]CONSEST!#REF!</definedName>
    <definedName name="Scenario" localSheetId="1">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'[7]c.ind.FB1'!#REF!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6" l="1"/>
  <c r="E8" i="52" l="1"/>
  <c r="F8" i="52" s="1"/>
  <c r="E7" i="52"/>
  <c r="F7" i="52" s="1"/>
  <c r="C35" i="41" l="1"/>
  <c r="E9" i="10" l="1"/>
  <c r="D8" i="45" l="1"/>
  <c r="D19" i="51" l="1"/>
  <c r="E25" i="51"/>
  <c r="F25" i="51" s="1"/>
  <c r="C6" i="52"/>
  <c r="E7" i="50"/>
  <c r="F7" i="50" s="1"/>
  <c r="E4" i="44"/>
  <c r="F4" i="44" s="1"/>
  <c r="E8" i="44"/>
  <c r="F8" i="44" s="1"/>
  <c r="E4" i="46"/>
  <c r="F4" i="46" s="1"/>
  <c r="E7" i="51"/>
  <c r="F7" i="51" s="1"/>
  <c r="E9" i="51"/>
  <c r="F9" i="51" s="1"/>
  <c r="E14" i="51"/>
  <c r="F14" i="51" s="1"/>
  <c r="E16" i="51"/>
  <c r="F16" i="51" s="1"/>
  <c r="E21" i="51"/>
  <c r="F21" i="51" s="1"/>
  <c r="D5" i="51"/>
  <c r="E13" i="51"/>
  <c r="F13" i="51" s="1"/>
  <c r="E9" i="44"/>
  <c r="F9" i="44" s="1"/>
  <c r="E11" i="44"/>
  <c r="E17" i="44"/>
  <c r="F17" i="44" s="1"/>
  <c r="E11" i="50"/>
  <c r="F11" i="50" s="1"/>
  <c r="E17" i="51"/>
  <c r="F17" i="51" s="1"/>
  <c r="D13" i="50"/>
  <c r="E6" i="45"/>
  <c r="F6" i="45" s="1"/>
  <c r="E8" i="51"/>
  <c r="F8" i="51" s="1"/>
  <c r="E22" i="51"/>
  <c r="F22" i="51" s="1"/>
  <c r="E7" i="45"/>
  <c r="E10" i="45"/>
  <c r="F10" i="45" s="1"/>
  <c r="E5" i="52"/>
  <c r="F5" i="52" s="1"/>
  <c r="D6" i="52"/>
  <c r="E4" i="52"/>
  <c r="F4" i="52" s="1"/>
  <c r="E6" i="51"/>
  <c r="F6" i="51" s="1"/>
  <c r="E15" i="51"/>
  <c r="F15" i="51" s="1"/>
  <c r="E23" i="51"/>
  <c r="F23" i="51" s="1"/>
  <c r="E12" i="51"/>
  <c r="F12" i="51" s="1"/>
  <c r="E18" i="51"/>
  <c r="F18" i="51" s="1"/>
  <c r="E20" i="51"/>
  <c r="F20" i="51" s="1"/>
  <c r="E26" i="51"/>
  <c r="F26" i="51" s="1"/>
  <c r="D10" i="51"/>
  <c r="C5" i="51"/>
  <c r="C10" i="51"/>
  <c r="E11" i="51"/>
  <c r="F11" i="51" s="1"/>
  <c r="C19" i="51"/>
  <c r="E6" i="50"/>
  <c r="F6" i="50" s="1"/>
  <c r="C13" i="50"/>
  <c r="E5" i="50"/>
  <c r="F5" i="50" s="1"/>
  <c r="E12" i="50"/>
  <c r="F12" i="50" s="1"/>
  <c r="E10" i="50"/>
  <c r="F10" i="50" s="1"/>
  <c r="E9" i="50"/>
  <c r="F9" i="50" s="1"/>
  <c r="E6" i="46"/>
  <c r="F6" i="46" s="1"/>
  <c r="E5" i="45"/>
  <c r="F5" i="45" s="1"/>
  <c r="D4" i="45"/>
  <c r="D11" i="45" s="1"/>
  <c r="E9" i="45"/>
  <c r="F9" i="45" s="1"/>
  <c r="C4" i="45"/>
  <c r="C8" i="45"/>
  <c r="C11" i="45" s="1"/>
  <c r="E10" i="44"/>
  <c r="F10" i="44" s="1"/>
  <c r="E7" i="44"/>
  <c r="F7" i="44" s="1"/>
  <c r="E12" i="44"/>
  <c r="F12" i="44" s="1"/>
  <c r="E6" i="44"/>
  <c r="F6" i="44" s="1"/>
  <c r="E18" i="44"/>
  <c r="F18" i="44" s="1"/>
  <c r="E20" i="44"/>
  <c r="F20" i="44" s="1"/>
  <c r="D15" i="44"/>
  <c r="D16" i="44" s="1"/>
  <c r="D19" i="44" s="1"/>
  <c r="D21" i="44" s="1"/>
  <c r="E5" i="44"/>
  <c r="F5" i="44" s="1"/>
  <c r="E19" i="51" l="1"/>
  <c r="F19" i="51" s="1"/>
  <c r="D27" i="51"/>
  <c r="E13" i="50"/>
  <c r="F13" i="50" s="1"/>
  <c r="E6" i="52"/>
  <c r="F6" i="52" s="1"/>
  <c r="D4" i="51"/>
  <c r="E10" i="51"/>
  <c r="F10" i="51" s="1"/>
  <c r="C27" i="51"/>
  <c r="E5" i="51"/>
  <c r="F5" i="51" s="1"/>
  <c r="C4" i="51"/>
  <c r="E4" i="45"/>
  <c r="F4" i="45" s="1"/>
  <c r="E11" i="45"/>
  <c r="F11" i="45" s="1"/>
  <c r="E8" i="45"/>
  <c r="F8" i="45" s="1"/>
  <c r="E4" i="51" l="1"/>
  <c r="F4" i="51" s="1"/>
  <c r="E27" i="51"/>
  <c r="F27" i="51" s="1"/>
  <c r="D8" i="50" l="1"/>
  <c r="D14" i="50" s="1"/>
  <c r="E14" i="44" l="1"/>
  <c r="C15" i="44" l="1"/>
  <c r="E13" i="44"/>
  <c r="F13" i="44" s="1"/>
  <c r="E15" i="44" l="1"/>
  <c r="F15" i="44" s="1"/>
  <c r="C16" i="44"/>
  <c r="C19" i="44" l="1"/>
  <c r="E16" i="44"/>
  <c r="F16" i="44" s="1"/>
  <c r="C6" i="41" l="1"/>
  <c r="C21" i="44"/>
  <c r="E21" i="44" s="1"/>
  <c r="F21" i="44" s="1"/>
  <c r="E19" i="44"/>
  <c r="F19" i="44" s="1"/>
  <c r="C21" i="41"/>
  <c r="E9" i="52" l="1"/>
  <c r="F9" i="52" s="1"/>
  <c r="D21" i="41" l="1"/>
  <c r="D6" i="41" l="1"/>
  <c r="E4" i="50" l="1"/>
  <c r="F4" i="50" s="1"/>
  <c r="C8" i="50"/>
  <c r="E8" i="50" l="1"/>
  <c r="F8" i="50" s="1"/>
  <c r="C14" i="50"/>
  <c r="E14" i="50" s="1"/>
  <c r="F14" i="50" s="1"/>
  <c r="E17" i="10" l="1"/>
  <c r="E13" i="10" l="1"/>
  <c r="E10" i="8"/>
  <c r="F5" i="10"/>
  <c r="E5" i="10"/>
  <c r="F16" i="10"/>
  <c r="E16" i="10"/>
  <c r="F5" i="8"/>
  <c r="E5" i="8"/>
  <c r="E6" i="8"/>
  <c r="E12" i="8"/>
  <c r="F10" i="8"/>
  <c r="F6" i="8"/>
  <c r="F12" i="8"/>
  <c r="F10" i="10" l="1"/>
  <c r="E10" i="10"/>
  <c r="F14" i="10" l="1"/>
  <c r="E14" i="10"/>
  <c r="E12" i="10" l="1"/>
  <c r="F5" i="6"/>
  <c r="E5" i="6"/>
  <c r="F7" i="10"/>
  <c r="E7" i="10"/>
  <c r="F12" i="10"/>
  <c r="F11" i="6" l="1"/>
  <c r="E11" i="6"/>
  <c r="F6" i="10"/>
  <c r="E6" i="10"/>
  <c r="F11" i="8"/>
  <c r="E11" i="8"/>
  <c r="F9" i="6"/>
  <c r="E9" i="6"/>
  <c r="F15" i="8"/>
  <c r="E15" i="8"/>
  <c r="F7" i="6"/>
  <c r="E7" i="6"/>
  <c r="F8" i="8" l="1"/>
  <c r="E8" i="8"/>
  <c r="F9" i="8" l="1"/>
  <c r="E9" i="8"/>
  <c r="F8" i="10"/>
  <c r="E8" i="10"/>
  <c r="F13" i="8" l="1"/>
  <c r="E13" i="8"/>
  <c r="E14" i="8" l="1"/>
  <c r="F14" i="8"/>
  <c r="D35" i="41" l="1"/>
  <c r="E10" i="6" l="1"/>
  <c r="E6" i="6" l="1"/>
</calcChain>
</file>

<file path=xl/sharedStrings.xml><?xml version="1.0" encoding="utf-8"?>
<sst xmlns="http://schemas.openxmlformats.org/spreadsheetml/2006/main" count="207" uniqueCount="121">
  <si>
    <t>%</t>
  </si>
  <si>
    <t>$/boe</t>
  </si>
  <si>
    <t>PSV</t>
  </si>
  <si>
    <t>TTF</t>
  </si>
  <si>
    <t>Standard Eni Refining Margin (SERM)</t>
  </si>
  <si>
    <t>Marketing</t>
  </si>
  <si>
    <t>Kazakhstan</t>
  </si>
  <si>
    <t>$/bbl</t>
  </si>
  <si>
    <t>kboe/d</t>
  </si>
  <si>
    <t>% Ch.</t>
  </si>
  <si>
    <t>Production</t>
  </si>
  <si>
    <t>Liquids</t>
  </si>
  <si>
    <t>kbbl/d</t>
  </si>
  <si>
    <t>Natural gas</t>
  </si>
  <si>
    <t>mmcf/d</t>
  </si>
  <si>
    <t>Hydrocarbons</t>
  </si>
  <si>
    <t xml:space="preserve">Average realizations </t>
  </si>
  <si>
    <t>$/kcf</t>
  </si>
  <si>
    <t>€/kcm</t>
  </si>
  <si>
    <t>Natural gas sales</t>
  </si>
  <si>
    <t>bcm</t>
  </si>
  <si>
    <t>Italy</t>
  </si>
  <si>
    <t>Rest of Europe</t>
  </si>
  <si>
    <t>of which: Importers in Italy</t>
  </si>
  <si>
    <t xml:space="preserve">                European markets</t>
  </si>
  <si>
    <t>Rest of World</t>
  </si>
  <si>
    <t>Worldwide gas sales</t>
  </si>
  <si>
    <t>of which: LNG sales</t>
  </si>
  <si>
    <t>Power sales</t>
  </si>
  <si>
    <t>Twh</t>
  </si>
  <si>
    <t>Throughputs in Italy</t>
  </si>
  <si>
    <t>mmtonnes</t>
  </si>
  <si>
    <t>Throughputs in the rest of Europe</t>
  </si>
  <si>
    <t>Total throughputs</t>
  </si>
  <si>
    <t>Green throughputs</t>
  </si>
  <si>
    <t>Retail sales in Europe</t>
  </si>
  <si>
    <t>Retail market share in Italy</t>
  </si>
  <si>
    <t>Wholesale sales in Europe</t>
  </si>
  <si>
    <t>Chemicals</t>
  </si>
  <si>
    <t>Sales of petrochemical products</t>
  </si>
  <si>
    <t>ktonnes</t>
  </si>
  <si>
    <t>Average plant utilization rate</t>
  </si>
  <si>
    <t>Change</t>
  </si>
  <si>
    <t>Other</t>
  </si>
  <si>
    <t>First half</t>
  </si>
  <si>
    <t>Exploration &amp; Production Operational Data</t>
  </si>
  <si>
    <t>PRODUCTION OF OIL AND NATURAL GAS BY REGION</t>
  </si>
  <si>
    <r>
      <t xml:space="preserve">Production of oil and natural gas </t>
    </r>
    <r>
      <rPr>
        <b/>
        <vertAlign val="superscript"/>
        <sz val="12"/>
        <color rgb="FFC00000"/>
        <rFont val="Calibri"/>
        <family val="2"/>
      </rPr>
      <t xml:space="preserve">(a) (b) </t>
    </r>
  </si>
  <si>
    <t>North Africa</t>
  </si>
  <si>
    <t>Egypt</t>
  </si>
  <si>
    <t>Sub-Saharan Africa</t>
  </si>
  <si>
    <t>Rest of Asia</t>
  </si>
  <si>
    <t>Americas</t>
  </si>
  <si>
    <t>Australia and Oceania</t>
  </si>
  <si>
    <r>
      <t xml:space="preserve">Production sold </t>
    </r>
    <r>
      <rPr>
        <b/>
        <vertAlign val="superscript"/>
        <sz val="12"/>
        <color rgb="FFC00000"/>
        <rFont val="Calibri"/>
        <family val="2"/>
      </rPr>
      <t xml:space="preserve">(a) </t>
    </r>
    <r>
      <rPr>
        <b/>
        <sz val="12"/>
        <color rgb="FFC00000"/>
        <rFont val="Calibri"/>
        <family val="2"/>
        <scheme val="minor"/>
      </rPr>
      <t xml:space="preserve">                                       </t>
    </r>
  </si>
  <si>
    <t>PRODUCTION OF LIQUIDS BY REGION</t>
  </si>
  <si>
    <r>
      <t xml:space="preserve">Production of liquids </t>
    </r>
    <r>
      <rPr>
        <b/>
        <vertAlign val="superscript"/>
        <sz val="12"/>
        <color rgb="FFC00000"/>
        <rFont val="Calibri"/>
        <family val="2"/>
      </rPr>
      <t>(a)</t>
    </r>
  </si>
  <si>
    <t>PRODUCTION OF NATURAL GAS BY REGION</t>
  </si>
  <si>
    <r>
      <t xml:space="preserve">Production of natural gas </t>
    </r>
    <r>
      <rPr>
        <b/>
        <vertAlign val="superscript"/>
        <sz val="12"/>
        <color rgb="FFC00000"/>
        <rFont val="Calibri"/>
        <family val="2"/>
        <scheme val="minor"/>
      </rPr>
      <t>(a) (b)</t>
    </r>
  </si>
  <si>
    <t>(a) Includes Eni’s share of production of equity-accounted entities.</t>
  </si>
  <si>
    <t>Hungary</t>
  </si>
  <si>
    <t>WORLDWIDE GAS SALES</t>
  </si>
  <si>
    <t>Supply of natural gas</t>
  </si>
  <si>
    <t>Russia</t>
  </si>
  <si>
    <t>Algeria (including LNG)</t>
  </si>
  <si>
    <t>Libya</t>
  </si>
  <si>
    <t>Netherlands</t>
  </si>
  <si>
    <t>Norway</t>
  </si>
  <si>
    <t>United Kingdom</t>
  </si>
  <si>
    <t>..</t>
  </si>
  <si>
    <t>Qatar (LNG)</t>
  </si>
  <si>
    <t>Other supplies of natural gas</t>
  </si>
  <si>
    <t>Other supplies of LNG</t>
  </si>
  <si>
    <t>OUTSIDE ITALY</t>
  </si>
  <si>
    <t>TOTAL SUPPLIES OF ENI'S CONSOLIDATED SUBSIDIARIES</t>
  </si>
  <si>
    <t>Offtake from (input to) storage</t>
  </si>
  <si>
    <t>Network losses, measurement differences and other changes</t>
  </si>
  <si>
    <t>AVAILABLE FOR SALE BY ENI'S CONSOLIDATED SUBSIDIARIES</t>
  </si>
  <si>
    <t>Available for sale by Eni's affiliates</t>
  </si>
  <si>
    <t>TOTAL AVAILABLE FOR SALE</t>
  </si>
  <si>
    <t>Gas sales by entity</t>
  </si>
  <si>
    <t>Total sales of subsidiaries</t>
  </si>
  <si>
    <t>Italy (including own consumption)</t>
  </si>
  <si>
    <t>Outside Europe</t>
  </si>
  <si>
    <t>LNG sales</t>
  </si>
  <si>
    <t>Europe</t>
  </si>
  <si>
    <t>Consumption and losses</t>
  </si>
  <si>
    <t>Product sales in Italy and outside Italy by market</t>
  </si>
  <si>
    <t>Retail</t>
  </si>
  <si>
    <t>Wholesale</t>
  </si>
  <si>
    <t>Petrochemicals</t>
  </si>
  <si>
    <t>Other sales</t>
  </si>
  <si>
    <t>Sales in Italy</t>
  </si>
  <si>
    <t>Retail rest of Europe</t>
  </si>
  <si>
    <t>Wholesale rest of Europe</t>
  </si>
  <si>
    <t>Wholesale outside Europe</t>
  </si>
  <si>
    <t>Sales outside Italy</t>
  </si>
  <si>
    <t>TOTAL SALES OF REFINED PRODUCTS</t>
  </si>
  <si>
    <t>Retail sales</t>
  </si>
  <si>
    <t>Gasoline</t>
  </si>
  <si>
    <t>Gasoil</t>
  </si>
  <si>
    <t>LPG</t>
  </si>
  <si>
    <t>Others</t>
  </si>
  <si>
    <t>Wholesale sales</t>
  </si>
  <si>
    <t>Fuel Oil</t>
  </si>
  <si>
    <t>Lubricants</t>
  </si>
  <si>
    <t>Bunker</t>
  </si>
  <si>
    <t>Jet fuel</t>
  </si>
  <si>
    <t>Outside Italy (retail+wholesale)</t>
  </si>
  <si>
    <t>Product availability</t>
  </si>
  <si>
    <t>Intermediates</t>
  </si>
  <si>
    <t>Polymers</t>
  </si>
  <si>
    <t>Purchases and change in inventories</t>
  </si>
  <si>
    <t>TOTAL AVAILABILITY</t>
  </si>
  <si>
    <t xml:space="preserve">  kboe/d</t>
  </si>
  <si>
    <t xml:space="preserve"> mmboe</t>
  </si>
  <si>
    <t>(b) Includes volumes of gas consumed in operation (566 and 501 mmcf/d in the first half of 2018 and 2017, respectively).</t>
  </si>
  <si>
    <r>
      <t>Total sales of Eni's affiliates</t>
    </r>
    <r>
      <rPr>
        <sz val="12"/>
        <color rgb="FFC00000"/>
        <rFont val="Calibri"/>
        <family val="2"/>
        <scheme val="minor"/>
      </rPr>
      <t xml:space="preserve"> (net to Eni)</t>
    </r>
  </si>
  <si>
    <t>Average refineries utilization rate</t>
  </si>
  <si>
    <t>Retail and wholesale sales of refined products</t>
  </si>
  <si>
    <t>TOTAL RETAIL AND WHOLESALE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</si>
</sst>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;\(#,##0.00\)"/>
    <numFmt numFmtId="166" formatCode="#,##0;\(#,##0\)"/>
    <numFmt numFmtId="167" formatCode="#,##0.0;\(#,##0.0\)"/>
    <numFmt numFmtId="168" formatCode="_-* #,##0\ _€_-;\-* #,##0\ _€_-;_-* &quot;-&quot;??\ _€_-;_-@_-"/>
    <numFmt numFmtId="169" formatCode="0.000"/>
    <numFmt numFmtId="170" formatCode="#,##0.0"/>
    <numFmt numFmtId="173" formatCode="#,##0.00;\(#,##0.0000\)"/>
    <numFmt numFmtId="174" formatCode="#,##0;\(#,##0.00\)"/>
  </numFmts>
  <fonts count="5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name val="Times New Roman"/>
      <family val="1"/>
    </font>
    <font>
      <sz val="12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12"/>
      <color theme="0"/>
      <name val="Calibri"/>
      <family val="2"/>
      <scheme val="minor"/>
    </font>
    <font>
      <sz val="8"/>
      <name val="Verdana"/>
      <family val="2"/>
    </font>
    <font>
      <sz val="9"/>
      <name val="Calibri"/>
      <family val="2"/>
      <scheme val="minor"/>
    </font>
    <font>
      <sz val="12"/>
      <name val="Times New Roman"/>
      <family val="1"/>
    </font>
    <font>
      <b/>
      <sz val="9"/>
      <name val="Verdana"/>
      <family val="2"/>
    </font>
    <font>
      <sz val="9"/>
      <name val="Geneva"/>
    </font>
    <font>
      <b/>
      <sz val="12"/>
      <color rgb="FFCC0000"/>
      <name val="Calibri"/>
      <family val="2"/>
      <scheme val="minor"/>
    </font>
    <font>
      <b/>
      <i/>
      <sz val="12"/>
      <color rgb="FFCC0000"/>
      <name val="Calibri"/>
      <family val="2"/>
      <scheme val="minor"/>
    </font>
    <font>
      <b/>
      <sz val="11"/>
      <color rgb="FFCC0000"/>
      <name val="Calibri"/>
      <family val="2"/>
      <scheme val="minor"/>
    </font>
    <font>
      <b/>
      <i/>
      <sz val="8"/>
      <color rgb="FFCC0000"/>
      <name val="Calibri"/>
      <family val="2"/>
      <scheme val="minor"/>
    </font>
    <font>
      <sz val="10"/>
      <name val="Verdana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vertAlign val="superscript"/>
      <sz val="12"/>
      <color rgb="FFC00000"/>
      <name val="Calibri"/>
      <family val="2"/>
    </font>
    <font>
      <b/>
      <vertAlign val="superscript"/>
      <sz val="12"/>
      <color rgb="FFC00000"/>
      <name val="Calibri"/>
      <family val="2"/>
      <scheme val="minor"/>
    </font>
    <font>
      <sz val="9"/>
      <name val="Arial"/>
      <family val="2"/>
    </font>
    <font>
      <i/>
      <sz val="9"/>
      <name val="Calibri"/>
      <family val="2"/>
      <scheme val="minor"/>
    </font>
    <font>
      <sz val="10"/>
      <name val="Arial"/>
      <family val="2"/>
    </font>
    <font>
      <sz val="9"/>
      <color theme="0"/>
      <name val="Calibri"/>
      <family val="2"/>
      <scheme val="minor"/>
    </font>
    <font>
      <b/>
      <sz val="9"/>
      <color rgb="FFCC0000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9"/>
      <color rgb="FFCC0000"/>
      <name val="Calibri"/>
      <family val="2"/>
      <scheme val="minor"/>
    </font>
    <font>
      <b/>
      <sz val="9"/>
      <color rgb="FFC00000"/>
      <name val="Calibri"/>
      <family val="2"/>
      <scheme val="minor"/>
    </font>
    <font>
      <i/>
      <sz val="9"/>
      <color rgb="FFCC0000"/>
      <name val="Calibri"/>
      <family val="2"/>
      <scheme val="minor"/>
    </font>
    <font>
      <sz val="10"/>
      <name val="Geneva"/>
    </font>
    <font>
      <b/>
      <sz val="9"/>
      <color indexed="1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8"/>
      <color rgb="FFC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indexed="64"/>
      </bottom>
      <diagonal/>
    </border>
    <border>
      <left/>
      <right/>
      <top style="thin">
        <color theme="1" tint="0.499984740745262"/>
      </top>
      <bottom style="double">
        <color theme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ouble">
        <color theme="1"/>
      </bottom>
      <diagonal/>
    </border>
    <border>
      <left/>
      <right/>
      <top style="medium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double">
        <color theme="1"/>
      </bottom>
      <diagonal/>
    </border>
    <border>
      <left/>
      <right/>
      <top style="thin">
        <color theme="0" tint="-0.499984740745262"/>
      </top>
      <bottom style="double">
        <color auto="1"/>
      </bottom>
      <diagonal/>
    </border>
  </borders>
  <cellStyleXfs count="22">
    <xf numFmtId="0" fontId="0" fillId="0" borderId="0"/>
    <xf numFmtId="0" fontId="14" fillId="0" borderId="0"/>
    <xf numFmtId="0" fontId="16" fillId="0" borderId="0"/>
    <xf numFmtId="0" fontId="21" fillId="0" borderId="0"/>
    <xf numFmtId="0" fontId="23" fillId="0" borderId="0"/>
    <xf numFmtId="0" fontId="21" fillId="0" borderId="0"/>
    <xf numFmtId="0" fontId="16" fillId="0" borderId="0"/>
    <xf numFmtId="0" fontId="16" fillId="0" borderId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9" fillId="0" borderId="0"/>
    <xf numFmtId="0" fontId="14" fillId="0" borderId="0"/>
    <xf numFmtId="164" fontId="30" fillId="0" borderId="0" applyFont="0" applyFill="0" applyBorder="0" applyAlignment="0" applyProtection="0"/>
    <xf numFmtId="0" fontId="16" fillId="0" borderId="0"/>
    <xf numFmtId="0" fontId="14" fillId="0" borderId="0"/>
    <xf numFmtId="0" fontId="35" fillId="0" borderId="0"/>
    <xf numFmtId="0" fontId="16" fillId="0" borderId="0"/>
    <xf numFmtId="41" fontId="16" fillId="0" borderId="0" applyFont="0" applyFill="0" applyBorder="0" applyAlignment="0" applyProtection="0"/>
    <xf numFmtId="0" fontId="16" fillId="0" borderId="0"/>
    <xf numFmtId="0" fontId="14" fillId="0" borderId="0"/>
    <xf numFmtId="0" fontId="43" fillId="0" borderId="0"/>
    <xf numFmtId="0" fontId="16" fillId="0" borderId="0"/>
  </cellStyleXfs>
  <cellXfs count="350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 indent="2"/>
    </xf>
    <xf numFmtId="165" fontId="4" fillId="2" borderId="0" xfId="0" applyNumberFormat="1" applyFont="1" applyFill="1" applyAlignment="1">
      <alignment vertical="center" wrapText="1"/>
    </xf>
    <xf numFmtId="167" fontId="4" fillId="0" borderId="0" xfId="0" applyNumberFormat="1" applyFont="1" applyAlignment="1">
      <alignment vertical="center" wrapText="1"/>
    </xf>
    <xf numFmtId="0" fontId="8" fillId="0" borderId="0" xfId="0" applyFont="1"/>
    <xf numFmtId="166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 indent="2"/>
    </xf>
    <xf numFmtId="166" fontId="5" fillId="0" borderId="0" xfId="0" applyNumberFormat="1" applyFont="1" applyBorder="1" applyAlignment="1">
      <alignment vertical="center" wrapText="1"/>
    </xf>
    <xf numFmtId="0" fontId="10" fillId="0" borderId="0" xfId="0" applyFont="1"/>
    <xf numFmtId="0" fontId="5" fillId="0" borderId="3" xfId="0" applyFont="1" applyBorder="1" applyAlignment="1">
      <alignment horizontal="left" vertical="center" wrapText="1" indent="2"/>
    </xf>
    <xf numFmtId="0" fontId="4" fillId="0" borderId="0" xfId="0" applyFont="1"/>
    <xf numFmtId="0" fontId="2" fillId="0" borderId="1" xfId="0" applyFont="1" applyBorder="1" applyAlignment="1">
      <alignment horizontal="right" vertical="center" wrapText="1" indent="1"/>
    </xf>
    <xf numFmtId="0" fontId="2" fillId="2" borderId="1" xfId="0" applyFont="1" applyFill="1" applyBorder="1" applyAlignment="1">
      <alignment horizontal="right" vertical="center" wrapText="1" indent="1"/>
    </xf>
    <xf numFmtId="0" fontId="15" fillId="0" borderId="0" xfId="1" applyFont="1" applyFill="1" applyBorder="1"/>
    <xf numFmtId="0" fontId="17" fillId="0" borderId="0" xfId="1" applyFont="1" applyFill="1" applyBorder="1"/>
    <xf numFmtId="0" fontId="22" fillId="0" borderId="0" xfId="2" applyFont="1" applyFill="1" applyBorder="1" applyAlignment="1"/>
    <xf numFmtId="0" fontId="2" fillId="0" borderId="6" xfId="0" applyFont="1" applyBorder="1" applyAlignment="1">
      <alignment horizontal="left" vertical="center" indent="2"/>
    </xf>
    <xf numFmtId="0" fontId="4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indent="2"/>
    </xf>
    <xf numFmtId="3" fontId="4" fillId="2" borderId="0" xfId="0" applyNumberFormat="1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 wrapText="1" indent="2"/>
    </xf>
    <xf numFmtId="3" fontId="5" fillId="2" borderId="2" xfId="0" applyNumberFormat="1" applyFont="1" applyFill="1" applyBorder="1" applyAlignment="1">
      <alignment vertical="center" wrapText="1"/>
    </xf>
    <xf numFmtId="3" fontId="5" fillId="0" borderId="2" xfId="0" applyNumberFormat="1" applyFont="1" applyBorder="1" applyAlignment="1">
      <alignment vertical="center" wrapText="1"/>
    </xf>
    <xf numFmtId="167" fontId="5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4" fillId="2" borderId="0" xfId="0" applyFont="1" applyFill="1" applyAlignment="1">
      <alignment vertical="center" wrapText="1"/>
    </xf>
    <xf numFmtId="2" fontId="4" fillId="2" borderId="0" xfId="0" applyNumberFormat="1" applyFont="1" applyFill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167" fontId="5" fillId="0" borderId="3" xfId="0" applyNumberFormat="1" applyFont="1" applyBorder="1" applyAlignment="1">
      <alignment vertical="center" wrapText="1"/>
    </xf>
    <xf numFmtId="166" fontId="4" fillId="0" borderId="0" xfId="0" applyNumberFormat="1" applyFont="1" applyBorder="1" applyAlignment="1">
      <alignment vertical="center" wrapText="1"/>
    </xf>
    <xf numFmtId="167" fontId="4" fillId="0" borderId="0" xfId="0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left" vertical="center" indent="2"/>
    </xf>
    <xf numFmtId="0" fontId="4" fillId="0" borderId="0" xfId="0" applyFont="1" applyAlignment="1">
      <alignment horizontal="left" vertical="center" indent="2"/>
    </xf>
    <xf numFmtId="2" fontId="4" fillId="0" borderId="0" xfId="0" applyNumberFormat="1" applyFont="1" applyAlignment="1">
      <alignment vertical="center" wrapText="1"/>
    </xf>
    <xf numFmtId="49" fontId="11" fillId="0" borderId="0" xfId="4" applyNumberFormat="1" applyFont="1" applyFill="1" applyBorder="1" applyAlignment="1">
      <alignment horizontal="left" indent="2"/>
    </xf>
    <xf numFmtId="165" fontId="6" fillId="2" borderId="0" xfId="0" applyNumberFormat="1" applyFont="1" applyFill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167" fontId="6" fillId="0" borderId="0" xfId="0" applyNumberFormat="1" applyFont="1" applyAlignment="1">
      <alignment vertical="center" wrapText="1"/>
    </xf>
    <xf numFmtId="49" fontId="11" fillId="0" borderId="0" xfId="4" quotePrefix="1" applyNumberFormat="1" applyFont="1" applyFill="1" applyBorder="1" applyAlignment="1">
      <alignment horizontal="left" indent="2"/>
    </xf>
    <xf numFmtId="0" fontId="5" fillId="0" borderId="8" xfId="0" applyFont="1" applyBorder="1" applyAlignment="1">
      <alignment horizontal="left" vertical="center" wrapText="1" indent="2"/>
    </xf>
    <xf numFmtId="165" fontId="5" fillId="2" borderId="9" xfId="0" applyNumberFormat="1" applyFont="1" applyFill="1" applyBorder="1" applyAlignment="1">
      <alignment vertical="center" wrapText="1"/>
    </xf>
    <xf numFmtId="167" fontId="5" fillId="0" borderId="8" xfId="0" applyNumberFormat="1" applyFont="1" applyBorder="1" applyAlignment="1">
      <alignment vertical="center" wrapText="1"/>
    </xf>
    <xf numFmtId="166" fontId="0" fillId="0" borderId="0" xfId="0" applyNumberFormat="1"/>
    <xf numFmtId="166" fontId="13" fillId="0" borderId="0" xfId="0" applyNumberFormat="1" applyFont="1"/>
    <xf numFmtId="166" fontId="5" fillId="2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Alignment="1">
      <alignment vertical="center" wrapText="1"/>
    </xf>
    <xf numFmtId="167" fontId="2" fillId="2" borderId="0" xfId="0" applyNumberFormat="1" applyFont="1" applyFill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6" fontId="15" fillId="0" borderId="0" xfId="0" applyNumberFormat="1" applyFont="1" applyAlignment="1">
      <alignment vertical="center" wrapText="1"/>
    </xf>
    <xf numFmtId="165" fontId="15" fillId="2" borderId="0" xfId="0" applyNumberFormat="1" applyFont="1" applyFill="1" applyAlignment="1">
      <alignment horizontal="right" vertical="center" wrapText="1"/>
    </xf>
    <xf numFmtId="165" fontId="15" fillId="0" borderId="0" xfId="0" applyNumberFormat="1" applyFont="1" applyAlignment="1">
      <alignment horizontal="right" vertical="center" wrapText="1"/>
    </xf>
    <xf numFmtId="167" fontId="15" fillId="0" borderId="0" xfId="0" applyNumberFormat="1" applyFont="1" applyAlignment="1">
      <alignment horizontal="right" vertical="center" wrapText="1"/>
    </xf>
    <xf numFmtId="166" fontId="26" fillId="0" borderId="0" xfId="0" applyNumberFormat="1" applyFont="1"/>
    <xf numFmtId="165" fontId="5" fillId="2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Border="1" applyAlignment="1">
      <alignment horizontal="right" vertical="center" wrapText="1"/>
    </xf>
    <xf numFmtId="166" fontId="4" fillId="0" borderId="7" xfId="0" applyNumberFormat="1" applyFont="1" applyBorder="1" applyAlignment="1">
      <alignment vertical="center" wrapText="1"/>
    </xf>
    <xf numFmtId="165" fontId="4" fillId="2" borderId="7" xfId="0" applyNumberFormat="1" applyFont="1" applyFill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 wrapText="1"/>
    </xf>
    <xf numFmtId="166" fontId="2" fillId="0" borderId="0" xfId="0" applyNumberFormat="1" applyFont="1" applyBorder="1" applyAlignment="1">
      <alignment vertical="center" wrapText="1"/>
    </xf>
    <xf numFmtId="165" fontId="4" fillId="2" borderId="0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horizontal="right"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166" fontId="4" fillId="0" borderId="4" xfId="0" applyNumberFormat="1" applyFont="1" applyBorder="1" applyAlignment="1">
      <alignment vertical="center" wrapText="1"/>
    </xf>
    <xf numFmtId="167" fontId="4" fillId="0" borderId="4" xfId="0" applyNumberFormat="1" applyFont="1" applyBorder="1" applyAlignment="1">
      <alignment horizontal="right" vertical="center" wrapText="1"/>
    </xf>
    <xf numFmtId="166" fontId="24" fillId="0" borderId="0" xfId="0" applyNumberFormat="1" applyFont="1" applyBorder="1" applyAlignment="1">
      <alignment horizontal="center" vertical="center" wrapText="1"/>
    </xf>
    <xf numFmtId="166" fontId="24" fillId="0" borderId="0" xfId="0" applyNumberFormat="1" applyFont="1" applyBorder="1" applyAlignment="1">
      <alignment vertical="center" wrapText="1"/>
    </xf>
    <xf numFmtId="166" fontId="27" fillId="0" borderId="0" xfId="0" applyNumberFormat="1" applyFont="1" applyBorder="1" applyAlignment="1">
      <alignment horizontal="left" vertical="center" wrapText="1" indent="1"/>
    </xf>
    <xf numFmtId="166" fontId="24" fillId="0" borderId="0" xfId="0" applyNumberFormat="1" applyFont="1" applyFill="1" applyBorder="1" applyAlignment="1">
      <alignment horizontal="center" vertical="center" wrapText="1"/>
    </xf>
    <xf numFmtId="167" fontId="25" fillId="0" borderId="0" xfId="0" applyNumberFormat="1" applyFont="1" applyBorder="1" applyAlignment="1">
      <alignment horizontal="center" vertical="center" wrapText="1"/>
    </xf>
    <xf numFmtId="0" fontId="12" fillId="0" borderId="0" xfId="2" applyFont="1" applyFill="1" applyBorder="1" applyAlignment="1"/>
    <xf numFmtId="0" fontId="12" fillId="0" borderId="0" xfId="1" applyFont="1" applyFill="1" applyBorder="1"/>
    <xf numFmtId="0" fontId="16" fillId="0" borderId="0" xfId="1" applyFont="1" applyFill="1" applyBorder="1"/>
    <xf numFmtId="167" fontId="15" fillId="0" borderId="0" xfId="6" applyNumberFormat="1" applyFont="1" applyFill="1" applyBorder="1" applyAlignment="1">
      <alignment horizontal="right" indent="1"/>
    </xf>
    <xf numFmtId="0" fontId="16" fillId="0" borderId="0" xfId="6" applyFont="1" applyFill="1" applyBorder="1"/>
    <xf numFmtId="1" fontId="2" fillId="2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2" fontId="5" fillId="0" borderId="8" xfId="0" applyNumberFormat="1" applyFont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2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Border="1" applyAlignment="1">
      <alignment vertical="center" wrapText="1"/>
    </xf>
    <xf numFmtId="0" fontId="4" fillId="0" borderId="0" xfId="0" applyFont="1" applyFill="1" applyAlignment="1">
      <alignment horizontal="left" vertical="center" wrapText="1" indent="2"/>
    </xf>
    <xf numFmtId="168" fontId="4" fillId="0" borderId="0" xfId="12" applyNumberFormat="1" applyFont="1" applyAlignment="1">
      <alignment horizontal="right" vertical="center" wrapText="1"/>
    </xf>
    <xf numFmtId="0" fontId="12" fillId="0" borderId="0" xfId="6" applyFont="1" applyFill="1" applyBorder="1" applyAlignment="1"/>
    <xf numFmtId="0" fontId="15" fillId="0" borderId="0" xfId="6" applyFont="1" applyFill="1" applyBorder="1" applyAlignment="1">
      <alignment horizontal="right" indent="1"/>
    </xf>
    <xf numFmtId="0" fontId="15" fillId="0" borderId="0" xfId="1" applyFont="1" applyFill="1" applyBorder="1" applyAlignment="1">
      <alignment horizontal="right" indent="1"/>
    </xf>
    <xf numFmtId="1" fontId="12" fillId="0" borderId="0" xfId="5" applyNumberFormat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right" vertical="center" indent="1"/>
    </xf>
    <xf numFmtId="0" fontId="28" fillId="0" borderId="0" xfId="1" applyFont="1" applyFill="1" applyBorder="1" applyAlignment="1">
      <alignment vertical="center"/>
    </xf>
    <xf numFmtId="0" fontId="12" fillId="0" borderId="5" xfId="7" applyFont="1" applyFill="1" applyBorder="1" applyAlignment="1">
      <alignment horizontal="left" indent="2"/>
    </xf>
    <xf numFmtId="0" fontId="15" fillId="0" borderId="5" xfId="7" applyFont="1" applyFill="1" applyBorder="1" applyAlignment="1">
      <alignment horizontal="right" indent="1"/>
    </xf>
    <xf numFmtId="166" fontId="5" fillId="0" borderId="0" xfId="8" applyNumberFormat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left" wrapText="1" indent="2"/>
    </xf>
    <xf numFmtId="0" fontId="7" fillId="0" borderId="0" xfId="1" applyFont="1" applyFill="1" applyBorder="1" applyAlignment="1">
      <alignment horizontal="right" wrapText="1" indent="1"/>
    </xf>
    <xf numFmtId="166" fontId="5" fillId="2" borderId="0" xfId="8" applyNumberFormat="1" applyFont="1" applyFill="1" applyBorder="1" applyAlignment="1">
      <alignment horizontal="right" indent="1"/>
    </xf>
    <xf numFmtId="166" fontId="15" fillId="0" borderId="0" xfId="8" applyNumberFormat="1" applyFont="1" applyFill="1" applyBorder="1" applyAlignment="1">
      <alignment horizontal="right" indent="1"/>
    </xf>
    <xf numFmtId="0" fontId="15" fillId="0" borderId="0" xfId="1" applyFont="1" applyFill="1" applyBorder="1" applyAlignment="1">
      <alignment horizontal="left" indent="3"/>
    </xf>
    <xf numFmtId="0" fontId="7" fillId="0" borderId="0" xfId="1" applyFont="1" applyFill="1" applyBorder="1" applyAlignment="1">
      <alignment horizontal="right" indent="1"/>
    </xf>
    <xf numFmtId="166" fontId="15" fillId="2" borderId="0" xfId="8" applyNumberFormat="1" applyFont="1" applyFill="1" applyBorder="1" applyAlignment="1">
      <alignment horizontal="right" indent="1"/>
    </xf>
    <xf numFmtId="167" fontId="5" fillId="0" borderId="10" xfId="8" applyNumberFormat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left" vertical="center" indent="2"/>
    </xf>
    <xf numFmtId="0" fontId="7" fillId="0" borderId="0" xfId="1" applyFont="1" applyFill="1" applyBorder="1" applyAlignment="1">
      <alignment horizontal="right" vertical="center" indent="1"/>
    </xf>
    <xf numFmtId="167" fontId="5" fillId="2" borderId="10" xfId="8" applyNumberFormat="1" applyFont="1" applyFill="1" applyBorder="1" applyAlignment="1">
      <alignment horizontal="right" indent="1"/>
    </xf>
    <xf numFmtId="0" fontId="16" fillId="0" borderId="0" xfId="1" applyFont="1" applyFill="1" applyBorder="1" applyAlignment="1">
      <alignment horizontal="right"/>
    </xf>
    <xf numFmtId="0" fontId="5" fillId="0" borderId="0" xfId="6" applyFont="1" applyFill="1" applyBorder="1" applyAlignment="1">
      <alignment horizontal="left" wrapText="1" indent="2"/>
    </xf>
    <xf numFmtId="0" fontId="15" fillId="2" borderId="0" xfId="6" applyFont="1" applyFill="1" applyBorder="1" applyAlignment="1">
      <alignment horizontal="right" indent="1"/>
    </xf>
    <xf numFmtId="0" fontId="15" fillId="0" borderId="10" xfId="6" applyFont="1" applyFill="1" applyBorder="1" applyAlignment="1">
      <alignment horizontal="right" indent="1"/>
    </xf>
    <xf numFmtId="0" fontId="15" fillId="2" borderId="10" xfId="6" applyFont="1" applyFill="1" applyBorder="1" applyAlignment="1">
      <alignment horizontal="right" indent="1"/>
    </xf>
    <xf numFmtId="0" fontId="15" fillId="0" borderId="0" xfId="6" applyFont="1" applyFill="1" applyBorder="1"/>
    <xf numFmtId="0" fontId="15" fillId="0" borderId="0" xfId="6" applyFont="1" applyFill="1" applyBorder="1" applyAlignment="1">
      <alignment horizontal="left" indent="2"/>
    </xf>
    <xf numFmtId="0" fontId="15" fillId="0" borderId="0" xfId="6" applyFont="1" applyFill="1" applyBorder="1" applyAlignment="1">
      <alignment horizontal="left"/>
    </xf>
    <xf numFmtId="0" fontId="33" fillId="0" borderId="0" xfId="1" applyFont="1" applyFill="1" applyBorder="1"/>
    <xf numFmtId="0" fontId="19" fillId="0" borderId="0" xfId="1" applyFont="1" applyFill="1" applyBorder="1" applyAlignment="1">
      <alignment horizontal="right" indent="1"/>
    </xf>
    <xf numFmtId="165" fontId="15" fillId="0" borderId="0" xfId="7" quotePrefix="1" applyNumberFormat="1" applyFont="1" applyFill="1" applyBorder="1" applyAlignment="1">
      <alignment horizontal="right" indent="1"/>
    </xf>
    <xf numFmtId="167" fontId="15" fillId="0" borderId="0" xfId="7" quotePrefix="1" applyNumberFormat="1" applyFont="1" applyFill="1" applyBorder="1" applyAlignment="1">
      <alignment horizontal="right" indent="1"/>
    </xf>
    <xf numFmtId="49" fontId="15" fillId="0" borderId="0" xfId="4" applyNumberFormat="1" applyFont="1" applyFill="1" applyBorder="1" applyAlignment="1">
      <alignment horizontal="left" indent="1"/>
    </xf>
    <xf numFmtId="166" fontId="5" fillId="3" borderId="0" xfId="8" applyNumberFormat="1" applyFont="1" applyFill="1" applyBorder="1" applyAlignment="1">
      <alignment horizontal="right" indent="1"/>
    </xf>
    <xf numFmtId="49" fontId="15" fillId="0" borderId="2" xfId="4" applyNumberFormat="1" applyFont="1" applyFill="1" applyBorder="1" applyAlignment="1">
      <alignment horizontal="left" indent="1"/>
    </xf>
    <xf numFmtId="0" fontId="12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right" vertical="center" wrapText="1"/>
    </xf>
    <xf numFmtId="0" fontId="12" fillId="0" borderId="0" xfId="2" applyFont="1" applyFill="1" applyBorder="1" applyAlignment="1">
      <alignment horizontal="right" wrapText="1" indent="1"/>
    </xf>
    <xf numFmtId="0" fontId="12" fillId="0" borderId="0" xfId="2" applyFont="1" applyFill="1" applyBorder="1" applyAlignment="1">
      <alignment horizontal="right" wrapText="1"/>
    </xf>
    <xf numFmtId="0" fontId="12" fillId="0" borderId="5" xfId="2" applyFont="1" applyFill="1" applyBorder="1" applyAlignment="1">
      <alignment horizontal="center" vertical="center"/>
    </xf>
    <xf numFmtId="0" fontId="15" fillId="0" borderId="0" xfId="16" applyFont="1"/>
    <xf numFmtId="0" fontId="12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left" vertical="center"/>
    </xf>
    <xf numFmtId="0" fontId="36" fillId="0" borderId="0" xfId="2" applyFont="1" applyFill="1" applyBorder="1" applyAlignment="1">
      <alignment horizontal="right" vertical="center"/>
    </xf>
    <xf numFmtId="0" fontId="12" fillId="0" borderId="5" xfId="2" applyFont="1" applyFill="1" applyBorder="1" applyAlignment="1">
      <alignment vertical="center"/>
    </xf>
    <xf numFmtId="49" fontId="37" fillId="0" borderId="12" xfId="4" applyNumberFormat="1" applyFont="1" applyFill="1" applyBorder="1" applyAlignment="1">
      <alignment horizontal="right" indent="3"/>
    </xf>
    <xf numFmtId="4" fontId="24" fillId="4" borderId="12" xfId="7" quotePrefix="1" applyNumberFormat="1" applyFont="1" applyFill="1" applyBorder="1" applyAlignment="1">
      <alignment horizontal="right" indent="1"/>
    </xf>
    <xf numFmtId="165" fontId="24" fillId="0" borderId="12" xfId="7" quotePrefix="1" applyNumberFormat="1" applyFont="1" applyFill="1" applyBorder="1" applyAlignment="1">
      <alignment horizontal="right" indent="1"/>
    </xf>
    <xf numFmtId="167" fontId="24" fillId="0" borderId="12" xfId="7" quotePrefix="1" applyNumberFormat="1" applyFont="1" applyFill="1" applyBorder="1" applyAlignment="1">
      <alignment horizontal="right" indent="1"/>
    </xf>
    <xf numFmtId="49" fontId="20" fillId="0" borderId="0" xfId="4" applyNumberFormat="1" applyFont="1" applyFill="1" applyBorder="1" applyAlignment="1">
      <alignment horizontal="right" indent="3"/>
    </xf>
    <xf numFmtId="4" fontId="15" fillId="4" borderId="0" xfId="7" quotePrefix="1" applyNumberFormat="1" applyFont="1" applyFill="1" applyBorder="1" applyAlignment="1">
      <alignment horizontal="right" indent="1"/>
    </xf>
    <xf numFmtId="4" fontId="15" fillId="0" borderId="0" xfId="7" quotePrefix="1" applyNumberFormat="1" applyFont="1" applyFill="1" applyBorder="1" applyAlignment="1">
      <alignment horizontal="right" indent="1"/>
    </xf>
    <xf numFmtId="0" fontId="20" fillId="0" borderId="0" xfId="16" applyFont="1" applyBorder="1" applyAlignment="1">
      <alignment horizontal="right" wrapText="1"/>
    </xf>
    <xf numFmtId="165" fontId="15" fillId="4" borderId="0" xfId="16" applyNumberFormat="1" applyFont="1" applyFill="1" applyBorder="1" applyAlignment="1">
      <alignment horizontal="right" wrapText="1" indent="1"/>
    </xf>
    <xf numFmtId="165" fontId="15" fillId="0" borderId="0" xfId="16" applyNumberFormat="1" applyFont="1" applyBorder="1" applyAlignment="1">
      <alignment horizontal="right" wrapText="1" indent="1"/>
    </xf>
    <xf numFmtId="49" fontId="20" fillId="0" borderId="2" xfId="4" applyNumberFormat="1" applyFont="1" applyFill="1" applyBorder="1" applyAlignment="1">
      <alignment horizontal="right" indent="3"/>
    </xf>
    <xf numFmtId="4" fontId="15" fillId="4" borderId="2" xfId="7" quotePrefix="1" applyNumberFormat="1" applyFont="1" applyFill="1" applyBorder="1" applyAlignment="1">
      <alignment horizontal="right" indent="1"/>
    </xf>
    <xf numFmtId="4" fontId="15" fillId="0" borderId="2" xfId="7" quotePrefix="1" applyNumberFormat="1" applyFont="1" applyFill="1" applyBorder="1" applyAlignment="1">
      <alignment horizontal="right" indent="1"/>
    </xf>
    <xf numFmtId="165" fontId="15" fillId="0" borderId="2" xfId="7" quotePrefix="1" applyNumberFormat="1" applyFont="1" applyFill="1" applyBorder="1" applyAlignment="1">
      <alignment horizontal="right" indent="1"/>
    </xf>
    <xf numFmtId="167" fontId="15" fillId="0" borderId="2" xfId="7" quotePrefix="1" applyNumberFormat="1" applyFont="1" applyFill="1" applyBorder="1" applyAlignment="1">
      <alignment horizontal="right" indent="1"/>
    </xf>
    <xf numFmtId="49" fontId="37" fillId="0" borderId="13" xfId="4" applyNumberFormat="1" applyFont="1" applyFill="1" applyBorder="1" applyAlignment="1">
      <alignment horizontal="right" indent="3"/>
    </xf>
    <xf numFmtId="165" fontId="24" fillId="4" borderId="13" xfId="7" quotePrefix="1" applyNumberFormat="1" applyFont="1" applyFill="1" applyBorder="1" applyAlignment="1">
      <alignment horizontal="right" indent="1"/>
    </xf>
    <xf numFmtId="165" fontId="24" fillId="0" borderId="13" xfId="7" quotePrefix="1" applyNumberFormat="1" applyFont="1" applyFill="1" applyBorder="1" applyAlignment="1">
      <alignment horizontal="right" indent="1"/>
    </xf>
    <xf numFmtId="167" fontId="24" fillId="0" borderId="13" xfId="7" quotePrefix="1" applyNumberFormat="1" applyFont="1" applyFill="1" applyBorder="1" applyAlignment="1">
      <alignment horizontal="right" indent="1"/>
    </xf>
    <xf numFmtId="49" fontId="38" fillId="0" borderId="0" xfId="4" applyNumberFormat="1" applyFont="1" applyFill="1" applyBorder="1" applyAlignment="1">
      <alignment horizontal="right" indent="3"/>
    </xf>
    <xf numFmtId="165" fontId="15" fillId="4" borderId="0" xfId="7" quotePrefix="1" applyNumberFormat="1" applyFont="1" applyFill="1" applyBorder="1" applyAlignment="1">
      <alignment horizontal="right" indent="1"/>
    </xf>
    <xf numFmtId="167" fontId="15" fillId="0" borderId="0" xfId="7" applyNumberFormat="1" applyFont="1" applyFill="1" applyBorder="1" applyAlignment="1">
      <alignment horizontal="right" indent="1"/>
    </xf>
    <xf numFmtId="49" fontId="37" fillId="0" borderId="14" xfId="4" applyNumberFormat="1" applyFont="1" applyFill="1" applyBorder="1" applyAlignment="1">
      <alignment horizontal="right" indent="3"/>
    </xf>
    <xf numFmtId="165" fontId="24" fillId="4" borderId="14" xfId="7" quotePrefix="1" applyNumberFormat="1" applyFont="1" applyFill="1" applyBorder="1" applyAlignment="1">
      <alignment horizontal="right" indent="1"/>
    </xf>
    <xf numFmtId="4" fontId="24" fillId="0" borderId="14" xfId="7" quotePrefix="1" applyNumberFormat="1" applyFont="1" applyFill="1" applyBorder="1" applyAlignment="1">
      <alignment horizontal="right" indent="1"/>
    </xf>
    <xf numFmtId="165" fontId="24" fillId="0" borderId="14" xfId="7" quotePrefix="1" applyNumberFormat="1" applyFont="1" applyFill="1" applyBorder="1" applyAlignment="1">
      <alignment horizontal="right" indent="1"/>
    </xf>
    <xf numFmtId="167" fontId="24" fillId="0" borderId="14" xfId="7" quotePrefix="1" applyNumberFormat="1" applyFont="1" applyFill="1" applyBorder="1" applyAlignment="1">
      <alignment horizontal="right" indent="1"/>
    </xf>
    <xf numFmtId="165" fontId="24" fillId="0" borderId="2" xfId="7" quotePrefix="1" applyNumberFormat="1" applyFont="1" applyFill="1" applyBorder="1" applyAlignment="1">
      <alignment horizontal="right" indent="1"/>
    </xf>
    <xf numFmtId="167" fontId="24" fillId="0" borderId="2" xfId="7" quotePrefix="1" applyNumberFormat="1" applyFont="1" applyFill="1" applyBorder="1" applyAlignment="1">
      <alignment horizontal="right" indent="1"/>
    </xf>
    <xf numFmtId="49" fontId="37" fillId="0" borderId="11" xfId="4" applyNumberFormat="1" applyFont="1" applyFill="1" applyBorder="1" applyAlignment="1">
      <alignment horizontal="right" indent="3"/>
    </xf>
    <xf numFmtId="4" fontId="24" fillId="4" borderId="11" xfId="7" quotePrefix="1" applyNumberFormat="1" applyFont="1" applyFill="1" applyBorder="1" applyAlignment="1">
      <alignment horizontal="right" indent="1"/>
    </xf>
    <xf numFmtId="4" fontId="24" fillId="0" borderId="11" xfId="7" quotePrefix="1" applyNumberFormat="1" applyFont="1" applyFill="1" applyBorder="1" applyAlignment="1">
      <alignment horizontal="right" indent="1"/>
    </xf>
    <xf numFmtId="165" fontId="24" fillId="0" borderId="11" xfId="7" quotePrefix="1" applyNumberFormat="1" applyFont="1" applyFill="1" applyBorder="1" applyAlignment="1">
      <alignment horizontal="right" indent="1"/>
    </xf>
    <xf numFmtId="167" fontId="24" fillId="0" borderId="11" xfId="7" quotePrefix="1" applyNumberFormat="1" applyFont="1" applyFill="1" applyBorder="1" applyAlignment="1">
      <alignment horizontal="right" indent="1"/>
    </xf>
    <xf numFmtId="0" fontId="36" fillId="0" borderId="0" xfId="2" applyFont="1" applyFill="1" applyBorder="1" applyAlignment="1">
      <alignment horizontal="right" vertical="center" wrapText="1"/>
    </xf>
    <xf numFmtId="0" fontId="12" fillId="0" borderId="5" xfId="2" applyFont="1" applyFill="1" applyBorder="1" applyAlignment="1">
      <alignment vertical="center" wrapText="1"/>
    </xf>
    <xf numFmtId="0" fontId="12" fillId="4" borderId="5" xfId="2" applyFont="1" applyFill="1" applyBorder="1" applyAlignment="1">
      <alignment horizontal="right" vertical="center" wrapText="1" indent="1"/>
    </xf>
    <xf numFmtId="0" fontId="12" fillId="0" borderId="5" xfId="2" applyFont="1" applyFill="1" applyBorder="1" applyAlignment="1">
      <alignment horizontal="right" vertical="center" wrapText="1" indent="1"/>
    </xf>
    <xf numFmtId="0" fontId="12" fillId="0" borderId="5" xfId="2" applyFont="1" applyFill="1" applyBorder="1" applyAlignment="1">
      <alignment horizontal="right" vertical="center" wrapText="1"/>
    </xf>
    <xf numFmtId="49" fontId="37" fillId="0" borderId="2" xfId="4" applyNumberFormat="1" applyFont="1" applyFill="1" applyBorder="1" applyAlignment="1">
      <alignment horizontal="left" indent="1"/>
    </xf>
    <xf numFmtId="4" fontId="24" fillId="4" borderId="2" xfId="7" quotePrefix="1" applyNumberFormat="1" applyFont="1" applyFill="1" applyBorder="1" applyAlignment="1">
      <alignment horizontal="right" indent="1"/>
    </xf>
    <xf numFmtId="4" fontId="24" fillId="0" borderId="2" xfId="7" quotePrefix="1" applyNumberFormat="1" applyFont="1" applyFill="1" applyBorder="1" applyAlignment="1">
      <alignment horizontal="right" indent="1"/>
    </xf>
    <xf numFmtId="49" fontId="20" fillId="0" borderId="0" xfId="4" applyNumberFormat="1" applyFont="1" applyFill="1" applyBorder="1" applyAlignment="1">
      <alignment horizontal="left"/>
    </xf>
    <xf numFmtId="49" fontId="20" fillId="0" borderId="2" xfId="4" applyNumberFormat="1" applyFont="1" applyFill="1" applyBorder="1" applyAlignment="1">
      <alignment horizontal="left"/>
    </xf>
    <xf numFmtId="165" fontId="15" fillId="0" borderId="2" xfId="7" applyNumberFormat="1" applyFont="1" applyFill="1" applyBorder="1" applyAlignment="1">
      <alignment horizontal="right" indent="1"/>
    </xf>
    <xf numFmtId="167" fontId="15" fillId="0" borderId="2" xfId="7" applyNumberFormat="1" applyFont="1" applyFill="1" applyBorder="1" applyAlignment="1">
      <alignment horizontal="right" indent="1"/>
    </xf>
    <xf numFmtId="49" fontId="37" fillId="0" borderId="13" xfId="4" applyNumberFormat="1" applyFont="1" applyFill="1" applyBorder="1" applyAlignment="1">
      <alignment horizontal="left" indent="1"/>
    </xf>
    <xf numFmtId="4" fontId="24" fillId="4" borderId="13" xfId="7" quotePrefix="1" applyNumberFormat="1" applyFont="1" applyFill="1" applyBorder="1" applyAlignment="1">
      <alignment horizontal="right" indent="1"/>
    </xf>
    <xf numFmtId="4" fontId="24" fillId="0" borderId="13" xfId="7" quotePrefix="1" applyNumberFormat="1" applyFont="1" applyFill="1" applyBorder="1" applyAlignment="1">
      <alignment horizontal="right" indent="1"/>
    </xf>
    <xf numFmtId="49" fontId="37" fillId="0" borderId="15" xfId="4" applyNumberFormat="1" applyFont="1" applyFill="1" applyBorder="1" applyAlignment="1">
      <alignment horizontal="left" indent="1"/>
    </xf>
    <xf numFmtId="4" fontId="24" fillId="4" borderId="15" xfId="7" quotePrefix="1" applyNumberFormat="1" applyFont="1" applyFill="1" applyBorder="1" applyAlignment="1">
      <alignment horizontal="right" indent="1"/>
    </xf>
    <xf numFmtId="4" fontId="24" fillId="0" borderId="15" xfId="7" quotePrefix="1" applyNumberFormat="1" applyFont="1" applyFill="1" applyBorder="1" applyAlignment="1">
      <alignment horizontal="right" indent="1"/>
    </xf>
    <xf numFmtId="165" fontId="24" fillId="0" borderId="15" xfId="7" quotePrefix="1" applyNumberFormat="1" applyFont="1" applyFill="1" applyBorder="1" applyAlignment="1">
      <alignment horizontal="right" indent="1"/>
    </xf>
    <xf numFmtId="167" fontId="24" fillId="0" borderId="15" xfId="7" quotePrefix="1" applyNumberFormat="1" applyFont="1" applyFill="1" applyBorder="1" applyAlignment="1">
      <alignment horizontal="right" indent="1"/>
    </xf>
    <xf numFmtId="0" fontId="12" fillId="0" borderId="0" xfId="2" applyFont="1" applyFill="1" applyBorder="1" applyAlignment="1">
      <alignment vertical="center" wrapText="1"/>
    </xf>
    <xf numFmtId="0" fontId="20" fillId="0" borderId="0" xfId="14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vertical="center" wrapText="1"/>
    </xf>
    <xf numFmtId="0" fontId="36" fillId="0" borderId="0" xfId="14" applyFont="1" applyFill="1" applyBorder="1" applyAlignment="1">
      <alignment horizontal="left" vertical="center"/>
    </xf>
    <xf numFmtId="0" fontId="12" fillId="0" borderId="5" xfId="2" applyFont="1" applyFill="1" applyBorder="1" applyAlignment="1">
      <alignment horizontal="center" vertical="center" wrapText="1"/>
    </xf>
    <xf numFmtId="170" fontId="15" fillId="4" borderId="0" xfId="7" quotePrefix="1" applyNumberFormat="1" applyFont="1" applyFill="1" applyBorder="1" applyAlignment="1">
      <alignment horizontal="right" indent="1"/>
    </xf>
    <xf numFmtId="170" fontId="15" fillId="0" borderId="0" xfId="7" quotePrefix="1" applyNumberFormat="1" applyFont="1" applyFill="1" applyBorder="1" applyAlignment="1">
      <alignment horizontal="right" indent="1"/>
    </xf>
    <xf numFmtId="0" fontId="18" fillId="0" borderId="5" xfId="2" applyFont="1" applyFill="1" applyBorder="1" applyAlignment="1">
      <alignment horizontal="left" vertical="center" wrapText="1"/>
    </xf>
    <xf numFmtId="0" fontId="18" fillId="0" borderId="0" xfId="2" applyFont="1" applyFill="1" applyBorder="1" applyAlignment="1">
      <alignment horizontal="left" vertical="center" wrapText="1"/>
    </xf>
    <xf numFmtId="0" fontId="12" fillId="0" borderId="5" xfId="2" applyFont="1" applyFill="1" applyBorder="1" applyAlignment="1">
      <alignment horizontal="left" vertical="center" wrapText="1" indent="1"/>
    </xf>
    <xf numFmtId="167" fontId="24" fillId="0" borderId="15" xfId="4" applyNumberFormat="1" applyFont="1" applyFill="1" applyBorder="1" applyAlignment="1">
      <alignment horizontal="right" indent="1"/>
    </xf>
    <xf numFmtId="0" fontId="20" fillId="0" borderId="0" xfId="6" applyFont="1" applyFill="1" applyBorder="1" applyAlignment="1">
      <alignment horizontal="right"/>
    </xf>
    <xf numFmtId="165" fontId="15" fillId="4" borderId="0" xfId="6" applyNumberFormat="1" applyFont="1" applyFill="1" applyBorder="1" applyAlignment="1">
      <alignment horizontal="right" indent="1"/>
    </xf>
    <xf numFmtId="165" fontId="15" fillId="3" borderId="0" xfId="6" applyNumberFormat="1" applyFont="1" applyFill="1" applyBorder="1" applyAlignment="1">
      <alignment horizontal="right" indent="1"/>
    </xf>
    <xf numFmtId="165" fontId="15" fillId="0" borderId="0" xfId="6" applyNumberFormat="1" applyFont="1" applyFill="1" applyBorder="1" applyAlignment="1">
      <alignment horizontal="right" indent="1"/>
    </xf>
    <xf numFmtId="0" fontId="41" fillId="0" borderId="13" xfId="6" applyFont="1" applyFill="1" applyBorder="1" applyAlignment="1">
      <alignment horizontal="right"/>
    </xf>
    <xf numFmtId="165" fontId="24" fillId="4" borderId="13" xfId="6" applyNumberFormat="1" applyFont="1" applyFill="1" applyBorder="1" applyAlignment="1">
      <alignment horizontal="right" indent="1"/>
    </xf>
    <xf numFmtId="165" fontId="24" fillId="3" borderId="13" xfId="6" applyNumberFormat="1" applyFont="1" applyFill="1" applyBorder="1" applyAlignment="1">
      <alignment horizontal="right" indent="1"/>
    </xf>
    <xf numFmtId="165" fontId="24" fillId="0" borderId="13" xfId="6" applyNumberFormat="1" applyFont="1" applyFill="1" applyBorder="1" applyAlignment="1">
      <alignment horizontal="right" indent="1"/>
    </xf>
    <xf numFmtId="167" fontId="24" fillId="0" borderId="13" xfId="6" applyNumberFormat="1" applyFont="1" applyFill="1" applyBorder="1" applyAlignment="1">
      <alignment horizontal="right" indent="1"/>
    </xf>
    <xf numFmtId="0" fontId="34" fillId="0" borderId="0" xfId="6" applyFont="1" applyFill="1" applyBorder="1" applyAlignment="1">
      <alignment horizontal="right"/>
    </xf>
    <xf numFmtId="0" fontId="20" fillId="0" borderId="13" xfId="6" applyFont="1" applyFill="1" applyBorder="1" applyAlignment="1">
      <alignment horizontal="right"/>
    </xf>
    <xf numFmtId="165" fontId="15" fillId="4" borderId="13" xfId="6" applyNumberFormat="1" applyFont="1" applyFill="1" applyBorder="1" applyAlignment="1">
      <alignment horizontal="right" indent="1"/>
    </xf>
    <xf numFmtId="165" fontId="15" fillId="3" borderId="13" xfId="6" applyNumberFormat="1" applyFont="1" applyFill="1" applyBorder="1" applyAlignment="1">
      <alignment horizontal="right" indent="1"/>
    </xf>
    <xf numFmtId="165" fontId="15" fillId="0" borderId="13" xfId="6" applyNumberFormat="1" applyFont="1" applyFill="1" applyBorder="1" applyAlignment="1">
      <alignment horizontal="right" indent="1"/>
    </xf>
    <xf numFmtId="167" fontId="15" fillId="0" borderId="13" xfId="6" applyNumberFormat="1" applyFont="1" applyFill="1" applyBorder="1" applyAlignment="1">
      <alignment horizontal="right" indent="1"/>
    </xf>
    <xf numFmtId="0" fontId="24" fillId="0" borderId="13" xfId="6" applyFont="1" applyFill="1" applyBorder="1" applyAlignment="1">
      <alignment horizontal="left"/>
    </xf>
    <xf numFmtId="0" fontId="40" fillId="0" borderId="13" xfId="6" applyFont="1" applyFill="1" applyBorder="1" applyAlignment="1">
      <alignment horizontal="right"/>
    </xf>
    <xf numFmtId="0" fontId="42" fillId="0" borderId="16" xfId="6" applyFont="1" applyFill="1" applyBorder="1" applyAlignment="1">
      <alignment horizontal="right"/>
    </xf>
    <xf numFmtId="165" fontId="24" fillId="4" borderId="16" xfId="6" applyNumberFormat="1" applyFont="1" applyFill="1" applyBorder="1" applyAlignment="1">
      <alignment horizontal="right" indent="1"/>
    </xf>
    <xf numFmtId="165" fontId="24" fillId="3" borderId="16" xfId="6" applyNumberFormat="1" applyFont="1" applyFill="1" applyBorder="1" applyAlignment="1">
      <alignment horizontal="right" indent="1"/>
    </xf>
    <xf numFmtId="165" fontId="24" fillId="0" borderId="16" xfId="6" applyNumberFormat="1" applyFont="1" applyFill="1" applyBorder="1" applyAlignment="1">
      <alignment horizontal="right" indent="1"/>
    </xf>
    <xf numFmtId="167" fontId="24" fillId="0" borderId="16" xfId="6" applyNumberFormat="1" applyFont="1" applyFill="1" applyBorder="1" applyAlignment="1">
      <alignment horizontal="right" indent="1"/>
    </xf>
    <xf numFmtId="0" fontId="20" fillId="0" borderId="0" xfId="19" applyFont="1" applyFill="1" applyBorder="1" applyAlignment="1">
      <alignment horizontal="left" vertical="center"/>
    </xf>
    <xf numFmtId="0" fontId="12" fillId="0" borderId="0" xfId="2" applyFont="1" applyFill="1" applyBorder="1" applyAlignment="1">
      <alignment horizontal="right" vertical="center" wrapText="1" indent="1"/>
    </xf>
    <xf numFmtId="0" fontId="36" fillId="0" borderId="0" xfId="19" applyFont="1" applyFill="1" applyBorder="1" applyAlignment="1">
      <alignment horizontal="left" vertical="center"/>
    </xf>
    <xf numFmtId="49" fontId="37" fillId="0" borderId="0" xfId="20" applyNumberFormat="1" applyFont="1" applyFill="1" applyBorder="1"/>
    <xf numFmtId="165" fontId="24" fillId="4" borderId="0" xfId="21" applyNumberFormat="1" applyFont="1" applyFill="1" applyBorder="1" applyAlignment="1">
      <alignment horizontal="right" indent="1"/>
    </xf>
    <xf numFmtId="165" fontId="24" fillId="3" borderId="0" xfId="21" applyNumberFormat="1" applyFont="1" applyFill="1" applyBorder="1" applyAlignment="1">
      <alignment horizontal="right" indent="1"/>
    </xf>
    <xf numFmtId="165" fontId="24" fillId="0" borderId="0" xfId="21" applyNumberFormat="1" applyFont="1" applyFill="1" applyBorder="1" applyAlignment="1">
      <alignment horizontal="right" indent="1"/>
    </xf>
    <xf numFmtId="167" fontId="24" fillId="0" borderId="0" xfId="21" applyNumberFormat="1" applyFont="1" applyFill="1" applyBorder="1" applyAlignment="1">
      <alignment horizontal="right" indent="1"/>
    </xf>
    <xf numFmtId="49" fontId="44" fillId="0" borderId="13" xfId="20" applyNumberFormat="1" applyFont="1" applyFill="1" applyBorder="1"/>
    <xf numFmtId="165" fontId="12" fillId="4" borderId="13" xfId="21" applyNumberFormat="1" applyFont="1" applyFill="1" applyBorder="1" applyAlignment="1">
      <alignment horizontal="right" indent="1"/>
    </xf>
    <xf numFmtId="165" fontId="12" fillId="3" borderId="13" xfId="21" applyNumberFormat="1" applyFont="1" applyFill="1" applyBorder="1" applyAlignment="1">
      <alignment horizontal="right" indent="1"/>
    </xf>
    <xf numFmtId="165" fontId="12" fillId="0" borderId="13" xfId="21" applyNumberFormat="1" applyFont="1" applyFill="1" applyBorder="1" applyAlignment="1">
      <alignment horizontal="right" indent="1"/>
    </xf>
    <xf numFmtId="167" fontId="12" fillId="0" borderId="13" xfId="21" applyNumberFormat="1" applyFont="1" applyFill="1" applyBorder="1" applyAlignment="1">
      <alignment horizontal="right" indent="1"/>
    </xf>
    <xf numFmtId="49" fontId="20" fillId="0" borderId="0" xfId="20" applyNumberFormat="1" applyFont="1" applyFill="1" applyBorder="1" applyAlignment="1">
      <alignment horizontal="left" indent="1"/>
    </xf>
    <xf numFmtId="165" fontId="15" fillId="4" borderId="0" xfId="21" applyNumberFormat="1" applyFont="1" applyFill="1" applyBorder="1" applyAlignment="1">
      <alignment horizontal="right" indent="1"/>
    </xf>
    <xf numFmtId="165" fontId="15" fillId="3" borderId="0" xfId="21" applyNumberFormat="1" applyFont="1" applyFill="1" applyBorder="1" applyAlignment="1">
      <alignment horizontal="right" indent="1"/>
    </xf>
    <xf numFmtId="165" fontId="15" fillId="0" borderId="0" xfId="21" applyNumberFormat="1" applyFont="1" applyFill="1" applyBorder="1" applyAlignment="1">
      <alignment horizontal="right" indent="1"/>
    </xf>
    <xf numFmtId="167" fontId="15" fillId="0" borderId="0" xfId="21" applyNumberFormat="1" applyFont="1" applyFill="1" applyBorder="1" applyAlignment="1">
      <alignment horizontal="right" indent="1"/>
    </xf>
    <xf numFmtId="49" fontId="37" fillId="0" borderId="13" xfId="20" applyNumberFormat="1" applyFont="1" applyFill="1" applyBorder="1"/>
    <xf numFmtId="165" fontId="24" fillId="4" borderId="13" xfId="21" applyNumberFormat="1" applyFont="1" applyFill="1" applyBorder="1" applyAlignment="1">
      <alignment horizontal="right" indent="1"/>
    </xf>
    <xf numFmtId="165" fontId="24" fillId="3" borderId="13" xfId="21" applyNumberFormat="1" applyFont="1" applyFill="1" applyBorder="1" applyAlignment="1">
      <alignment horizontal="right" indent="1"/>
    </xf>
    <xf numFmtId="165" fontId="24" fillId="0" borderId="13" xfId="21" applyNumberFormat="1" applyFont="1" applyFill="1" applyBorder="1" applyAlignment="1">
      <alignment horizontal="right" indent="1"/>
    </xf>
    <xf numFmtId="167" fontId="24" fillId="0" borderId="13" xfId="21" applyNumberFormat="1" applyFont="1" applyFill="1" applyBorder="1" applyAlignment="1">
      <alignment horizontal="right" indent="1"/>
    </xf>
    <xf numFmtId="49" fontId="34" fillId="0" borderId="0" xfId="20" applyNumberFormat="1" applyFont="1" applyFill="1" applyBorder="1" applyAlignment="1">
      <alignment horizontal="left" indent="1"/>
    </xf>
    <xf numFmtId="166" fontId="24" fillId="0" borderId="15" xfId="6" applyNumberFormat="1" applyFont="1" applyFill="1" applyBorder="1" applyAlignment="1">
      <alignment horizontal="right" indent="1"/>
    </xf>
    <xf numFmtId="166" fontId="37" fillId="0" borderId="15" xfId="6" applyNumberFormat="1" applyFont="1" applyFill="1" applyBorder="1" applyAlignment="1">
      <alignment horizontal="right" indent="1"/>
    </xf>
    <xf numFmtId="165" fontId="24" fillId="4" borderId="15" xfId="21" applyNumberFormat="1" applyFont="1" applyFill="1" applyBorder="1" applyAlignment="1">
      <alignment horizontal="right" indent="1"/>
    </xf>
    <xf numFmtId="165" fontId="24" fillId="3" borderId="15" xfId="21" applyNumberFormat="1" applyFont="1" applyFill="1" applyBorder="1" applyAlignment="1">
      <alignment horizontal="right" indent="1"/>
    </xf>
    <xf numFmtId="165" fontId="24" fillId="0" borderId="15" xfId="21" applyNumberFormat="1" applyFont="1" applyFill="1" applyBorder="1" applyAlignment="1">
      <alignment horizontal="right" indent="1"/>
    </xf>
    <xf numFmtId="167" fontId="24" fillId="0" borderId="15" xfId="21" applyNumberFormat="1" applyFont="1" applyFill="1" applyBorder="1" applyAlignment="1">
      <alignment horizontal="right" indent="1"/>
    </xf>
    <xf numFmtId="0" fontId="20" fillId="0" borderId="0" xfId="6" applyFont="1" applyFill="1" applyBorder="1" applyAlignment="1">
      <alignment horizontal="left"/>
    </xf>
    <xf numFmtId="166" fontId="15" fillId="0" borderId="0" xfId="6" applyNumberFormat="1" applyFont="1" applyFill="1" applyBorder="1" applyAlignment="1">
      <alignment horizontal="right" indent="1"/>
    </xf>
    <xf numFmtId="0" fontId="37" fillId="0" borderId="13" xfId="6" applyFont="1" applyFill="1" applyBorder="1" applyAlignment="1">
      <alignment horizontal="left"/>
    </xf>
    <xf numFmtId="166" fontId="24" fillId="0" borderId="13" xfId="6" applyNumberFormat="1" applyFont="1" applyFill="1" applyBorder="1" applyAlignment="1">
      <alignment horizontal="right" indent="1"/>
    </xf>
    <xf numFmtId="0" fontId="24" fillId="0" borderId="15" xfId="6" applyFont="1" applyFill="1" applyBorder="1" applyAlignment="1">
      <alignment horizontal="left"/>
    </xf>
    <xf numFmtId="0" fontId="37" fillId="0" borderId="15" xfId="18" applyFont="1" applyFill="1" applyBorder="1" applyAlignment="1">
      <alignment horizontal="left"/>
    </xf>
    <xf numFmtId="0" fontId="20" fillId="0" borderId="0" xfId="1" applyFont="1" applyFill="1" applyBorder="1" applyAlignment="1">
      <alignment vertical="center" wrapText="1"/>
    </xf>
    <xf numFmtId="169" fontId="20" fillId="0" borderId="0" xfId="1" applyNumberFormat="1" applyFont="1" applyFill="1" applyBorder="1" applyAlignment="1">
      <alignment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166" fontId="3" fillId="0" borderId="0" xfId="0" applyNumberFormat="1" applyFont="1" applyAlignment="1">
      <alignment horizontal="right" vertical="center" wrapText="1"/>
    </xf>
    <xf numFmtId="166" fontId="7" fillId="0" borderId="0" xfId="0" applyNumberFormat="1" applyFont="1" applyAlignment="1">
      <alignment horizontal="right" vertical="center" wrapText="1"/>
    </xf>
    <xf numFmtId="166" fontId="9" fillId="0" borderId="0" xfId="0" applyNumberFormat="1" applyFont="1" applyAlignment="1">
      <alignment horizontal="right" vertical="center" wrapText="1"/>
    </xf>
    <xf numFmtId="166" fontId="3" fillId="0" borderId="7" xfId="0" applyNumberFormat="1" applyFont="1" applyBorder="1" applyAlignment="1">
      <alignment horizontal="right" vertical="center" wrapText="1"/>
    </xf>
    <xf numFmtId="166" fontId="3" fillId="0" borderId="0" xfId="0" applyNumberFormat="1" applyFont="1" applyBorder="1" applyAlignment="1">
      <alignment horizontal="right" vertical="center" wrapText="1"/>
    </xf>
    <xf numFmtId="166" fontId="4" fillId="2" borderId="4" xfId="0" applyNumberFormat="1" applyFont="1" applyFill="1" applyBorder="1" applyAlignment="1">
      <alignment horizontal="right" vertical="center" wrapText="1"/>
    </xf>
    <xf numFmtId="166" fontId="4" fillId="0" borderId="4" xfId="0" applyNumberFormat="1" applyFont="1" applyBorder="1" applyAlignment="1">
      <alignment horizontal="right" vertical="center" wrapText="1"/>
    </xf>
    <xf numFmtId="166" fontId="15" fillId="2" borderId="0" xfId="0" applyNumberFormat="1" applyFont="1" applyFill="1" applyAlignment="1">
      <alignment horizontal="right" vertical="center" wrapText="1"/>
    </xf>
    <xf numFmtId="166" fontId="15" fillId="0" borderId="0" xfId="0" applyNumberFormat="1" applyFont="1" applyAlignment="1">
      <alignment horizontal="right" vertical="center" wrapText="1"/>
    </xf>
    <xf numFmtId="166" fontId="3" fillId="0" borderId="4" xfId="0" applyNumberFormat="1" applyFont="1" applyBorder="1" applyAlignment="1">
      <alignment horizontal="right" vertical="center" wrapText="1"/>
    </xf>
    <xf numFmtId="166" fontId="5" fillId="0" borderId="7" xfId="0" applyNumberFormat="1" applyFont="1" applyBorder="1" applyAlignment="1">
      <alignment vertical="center" wrapText="1"/>
    </xf>
    <xf numFmtId="165" fontId="5" fillId="2" borderId="7" xfId="0" applyNumberFormat="1" applyFont="1" applyFill="1" applyBorder="1" applyAlignment="1">
      <alignment horizontal="right" vertical="center" wrapText="1"/>
    </xf>
    <xf numFmtId="165" fontId="5" fillId="0" borderId="7" xfId="0" applyNumberFormat="1" applyFont="1" applyBorder="1" applyAlignment="1">
      <alignment horizontal="right" vertical="center" wrapText="1"/>
    </xf>
    <xf numFmtId="167" fontId="5" fillId="0" borderId="7" xfId="0" applyNumberFormat="1" applyFont="1" applyBorder="1" applyAlignment="1">
      <alignment horizontal="right" vertical="center" wrapText="1"/>
    </xf>
    <xf numFmtId="167" fontId="4" fillId="0" borderId="7" xfId="0" applyNumberFormat="1" applyFont="1" applyBorder="1" applyAlignment="1">
      <alignment horizontal="right" vertical="center" wrapText="1"/>
    </xf>
    <xf numFmtId="3" fontId="15" fillId="2" borderId="0" xfId="6" applyNumberFormat="1" applyFont="1" applyFill="1" applyBorder="1" applyAlignment="1">
      <alignment horizontal="right" indent="1"/>
    </xf>
    <xf numFmtId="3" fontId="15" fillId="0" borderId="0" xfId="12" applyNumberFormat="1" applyFont="1" applyFill="1" applyBorder="1" applyAlignment="1">
      <alignment horizontal="right" indent="1"/>
    </xf>
    <xf numFmtId="3" fontId="15" fillId="2" borderId="10" xfId="6" applyNumberFormat="1" applyFont="1" applyFill="1" applyBorder="1" applyAlignment="1">
      <alignment horizontal="right" indent="1"/>
    </xf>
    <xf numFmtId="3" fontId="15" fillId="0" borderId="10" xfId="12" applyNumberFormat="1" applyFont="1" applyFill="1" applyBorder="1" applyAlignment="1">
      <alignment horizontal="right" indent="1"/>
    </xf>
    <xf numFmtId="0" fontId="15" fillId="0" borderId="0" xfId="6" applyFont="1" applyFill="1" applyBorder="1" applyAlignment="1">
      <alignment horizontal="left" indent="1"/>
    </xf>
    <xf numFmtId="4" fontId="39" fillId="0" borderId="0" xfId="2" applyNumberFormat="1" applyFont="1" applyFill="1" applyBorder="1" applyAlignment="1">
      <alignment vertical="center"/>
    </xf>
    <xf numFmtId="0" fontId="39" fillId="0" borderId="0" xfId="6" applyFont="1" applyFill="1" applyBorder="1"/>
    <xf numFmtId="0" fontId="5" fillId="0" borderId="13" xfId="3" applyFont="1" applyBorder="1" applyAlignment="1">
      <alignment horizontal="left" indent="1"/>
    </xf>
    <xf numFmtId="0" fontId="11" fillId="0" borderId="0" xfId="6" applyFont="1" applyFill="1" applyBorder="1"/>
    <xf numFmtId="0" fontId="15" fillId="0" borderId="13" xfId="6" applyFont="1" applyFill="1" applyBorder="1" applyAlignment="1">
      <alignment horizontal="left" indent="1"/>
    </xf>
    <xf numFmtId="0" fontId="39" fillId="0" borderId="0" xfId="2" applyFont="1" applyFill="1" applyBorder="1" applyAlignment="1">
      <alignment vertical="center"/>
    </xf>
    <xf numFmtId="0" fontId="24" fillId="0" borderId="13" xfId="6" applyFont="1" applyFill="1" applyBorder="1" applyAlignment="1">
      <alignment horizontal="left" indent="1"/>
    </xf>
    <xf numFmtId="0" fontId="24" fillId="0" borderId="16" xfId="18" applyFont="1" applyFill="1" applyBorder="1" applyAlignment="1">
      <alignment horizontal="left" indent="1"/>
    </xf>
    <xf numFmtId="49" fontId="24" fillId="0" borderId="0" xfId="20" applyNumberFormat="1" applyFont="1" applyFill="1" applyBorder="1" applyAlignment="1">
      <alignment horizontal="left" indent="1"/>
    </xf>
    <xf numFmtId="49" fontId="12" fillId="0" borderId="13" xfId="20" applyNumberFormat="1" applyFont="1" applyFill="1" applyBorder="1" applyAlignment="1">
      <alignment horizontal="left" indent="2"/>
    </xf>
    <xf numFmtId="49" fontId="15" fillId="0" borderId="0" xfId="20" applyNumberFormat="1" applyFont="1" applyFill="1" applyBorder="1" applyAlignment="1">
      <alignment horizontal="left" indent="2"/>
    </xf>
    <xf numFmtId="4" fontId="15" fillId="0" borderId="0" xfId="16" applyNumberFormat="1" applyFont="1"/>
    <xf numFmtId="1" fontId="15" fillId="0" borderId="0" xfId="16" applyNumberFormat="1" applyFont="1"/>
    <xf numFmtId="49" fontId="24" fillId="0" borderId="13" xfId="20" applyNumberFormat="1" applyFont="1" applyFill="1" applyBorder="1" applyAlignment="1">
      <alignment horizontal="left" indent="1"/>
    </xf>
    <xf numFmtId="166" fontId="24" fillId="0" borderId="15" xfId="6" applyNumberFormat="1" applyFont="1" applyFill="1" applyBorder="1" applyAlignment="1">
      <alignment horizontal="left" indent="2"/>
    </xf>
    <xf numFmtId="49" fontId="24" fillId="0" borderId="15" xfId="4" applyNumberFormat="1" applyFont="1" applyFill="1" applyBorder="1" applyAlignment="1">
      <alignment horizontal="left" indent="1"/>
    </xf>
    <xf numFmtId="0" fontId="24" fillId="0" borderId="2" xfId="16" applyFont="1" applyBorder="1" applyAlignment="1">
      <alignment horizontal="left" indent="1"/>
    </xf>
    <xf numFmtId="0" fontId="5" fillId="0" borderId="13" xfId="16" applyFont="1" applyBorder="1" applyAlignment="1">
      <alignment horizontal="left" indent="1"/>
    </xf>
    <xf numFmtId="49" fontId="5" fillId="0" borderId="12" xfId="4" applyNumberFormat="1" applyFont="1" applyFill="1" applyBorder="1" applyAlignment="1">
      <alignment horizontal="left" indent="1"/>
    </xf>
    <xf numFmtId="0" fontId="15" fillId="0" borderId="0" xfId="16" applyFont="1" applyBorder="1" applyAlignment="1">
      <alignment horizontal="left" wrapText="1" indent="1"/>
    </xf>
    <xf numFmtId="49" fontId="5" fillId="0" borderId="13" xfId="4" applyNumberFormat="1" applyFont="1" applyFill="1" applyBorder="1" applyAlignment="1">
      <alignment horizontal="left" indent="1"/>
    </xf>
    <xf numFmtId="49" fontId="5" fillId="0" borderId="14" xfId="4" applyNumberFormat="1" applyFont="1" applyFill="1" applyBorder="1" applyAlignment="1">
      <alignment horizontal="left" indent="1"/>
    </xf>
    <xf numFmtId="49" fontId="5" fillId="0" borderId="11" xfId="4" applyNumberFormat="1" applyFont="1" applyFill="1" applyBorder="1" applyAlignment="1">
      <alignment horizontal="left" indent="1"/>
    </xf>
    <xf numFmtId="0" fontId="12" fillId="4" borderId="5" xfId="2" applyFont="1" applyFill="1" applyBorder="1" applyAlignment="1">
      <alignment horizontal="right" vertical="center" indent="1"/>
    </xf>
    <xf numFmtId="0" fontId="12" fillId="0" borderId="5" xfId="2" applyFont="1" applyFill="1" applyBorder="1" applyAlignment="1">
      <alignment horizontal="right" vertical="center" indent="1"/>
    </xf>
    <xf numFmtId="0" fontId="45" fillId="0" borderId="0" xfId="0" applyFont="1" applyBorder="1" applyAlignment="1">
      <alignment horizontal="right" vertical="center" wrapText="1"/>
    </xf>
    <xf numFmtId="0" fontId="46" fillId="0" borderId="0" xfId="0" applyFont="1" applyAlignment="1">
      <alignment horizontal="right" vertical="center" wrapText="1"/>
    </xf>
    <xf numFmtId="0" fontId="47" fillId="0" borderId="0" xfId="0" applyFont="1" applyBorder="1" applyAlignment="1">
      <alignment horizontal="right" vertical="center" wrapText="1"/>
    </xf>
    <xf numFmtId="0" fontId="7" fillId="0" borderId="5" xfId="14" applyFont="1" applyFill="1" applyBorder="1" applyAlignment="1">
      <alignment horizontal="right" vertical="center"/>
    </xf>
    <xf numFmtId="0" fontId="7" fillId="0" borderId="5" xfId="2" applyFont="1" applyFill="1" applyBorder="1" applyAlignment="1">
      <alignment horizontal="right" vertical="center" wrapText="1"/>
    </xf>
    <xf numFmtId="0" fontId="12" fillId="4" borderId="5" xfId="2" applyFont="1" applyFill="1" applyBorder="1" applyAlignment="1">
      <alignment horizontal="right" vertical="center" wrapText="1"/>
    </xf>
    <xf numFmtId="166" fontId="15" fillId="4" borderId="0" xfId="6" applyNumberFormat="1" applyFont="1" applyFill="1" applyBorder="1" applyAlignment="1">
      <alignment horizontal="right" vertical="center"/>
    </xf>
    <xf numFmtId="166" fontId="15" fillId="0" borderId="0" xfId="6" applyNumberFormat="1" applyFont="1" applyFill="1" applyBorder="1" applyAlignment="1">
      <alignment horizontal="right" vertical="center"/>
    </xf>
    <xf numFmtId="166" fontId="24" fillId="4" borderId="13" xfId="6" applyNumberFormat="1" applyFont="1" applyFill="1" applyBorder="1" applyAlignment="1">
      <alignment horizontal="right" vertical="center"/>
    </xf>
    <xf numFmtId="166" fontId="24" fillId="0" borderId="13" xfId="6" applyNumberFormat="1" applyFont="1" applyFill="1" applyBorder="1" applyAlignment="1">
      <alignment horizontal="right" vertical="center"/>
    </xf>
    <xf numFmtId="166" fontId="24" fillId="4" borderId="15" xfId="21" applyNumberFormat="1" applyFont="1" applyFill="1" applyBorder="1" applyAlignment="1">
      <alignment horizontal="right" vertical="center"/>
    </xf>
    <xf numFmtId="166" fontId="24" fillId="3" borderId="15" xfId="6" applyNumberFormat="1" applyFont="1" applyFill="1" applyBorder="1" applyAlignment="1">
      <alignment horizontal="right"/>
    </xf>
    <xf numFmtId="165" fontId="48" fillId="0" borderId="0" xfId="7" quotePrefix="1" applyNumberFormat="1" applyFont="1" applyFill="1" applyBorder="1" applyAlignment="1">
      <alignment horizontal="right" indent="1"/>
    </xf>
    <xf numFmtId="167" fontId="48" fillId="0" borderId="0" xfId="16" applyNumberFormat="1" applyFont="1" applyBorder="1" applyAlignment="1">
      <alignment horizontal="right" wrapText="1" indent="1"/>
    </xf>
    <xf numFmtId="167" fontId="2" fillId="0" borderId="0" xfId="0" applyNumberFormat="1" applyFont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3" fontId="4" fillId="0" borderId="0" xfId="0" applyNumberFormat="1" applyFont="1" applyAlignment="1">
      <alignment vertical="center" wrapText="1"/>
    </xf>
    <xf numFmtId="173" fontId="4" fillId="0" borderId="0" xfId="0" applyNumberFormat="1" applyFont="1" applyAlignment="1">
      <alignment vertical="center" wrapText="1"/>
    </xf>
    <xf numFmtId="174" fontId="4" fillId="0" borderId="0" xfId="0" applyNumberFormat="1" applyFont="1" applyAlignment="1">
      <alignment vertical="center" wrapText="1"/>
    </xf>
    <xf numFmtId="174" fontId="6" fillId="0" borderId="0" xfId="0" applyNumberFormat="1" applyFont="1" applyAlignment="1">
      <alignment vertical="center" wrapText="1"/>
    </xf>
    <xf numFmtId="174" fontId="5" fillId="0" borderId="0" xfId="0" applyNumberFormat="1" applyFont="1" applyBorder="1" applyAlignment="1">
      <alignment vertical="center" wrapText="1"/>
    </xf>
    <xf numFmtId="173" fontId="6" fillId="0" borderId="0" xfId="0" applyNumberFormat="1" applyFont="1" applyAlignment="1">
      <alignment vertical="center" wrapText="1"/>
    </xf>
    <xf numFmtId="174" fontId="5" fillId="0" borderId="8" xfId="0" applyNumberFormat="1" applyFont="1" applyBorder="1" applyAlignment="1">
      <alignment vertical="center" wrapText="1"/>
    </xf>
    <xf numFmtId="49" fontId="24" fillId="0" borderId="10" xfId="4" applyNumberFormat="1" applyFont="1" applyFill="1" applyBorder="1" applyAlignment="1">
      <alignment horizontal="left" indent="1"/>
    </xf>
    <xf numFmtId="49" fontId="37" fillId="0" borderId="10" xfId="4" applyNumberFormat="1" applyFont="1" applyFill="1" applyBorder="1" applyAlignment="1">
      <alignment horizontal="left"/>
    </xf>
    <xf numFmtId="170" fontId="24" fillId="4" borderId="10" xfId="7" quotePrefix="1" applyNumberFormat="1" applyFont="1" applyFill="1" applyBorder="1" applyAlignment="1">
      <alignment horizontal="right" indent="1"/>
    </xf>
    <xf numFmtId="170" fontId="24" fillId="0" borderId="10" xfId="7" quotePrefix="1" applyNumberFormat="1" applyFont="1" applyFill="1" applyBorder="1" applyAlignment="1">
      <alignment horizontal="right" indent="1"/>
    </xf>
    <xf numFmtId="167" fontId="24" fillId="0" borderId="10" xfId="7" quotePrefix="1" applyNumberFormat="1" applyFont="1" applyFill="1" applyBorder="1" applyAlignment="1">
      <alignment horizontal="right" indent="1"/>
    </xf>
    <xf numFmtId="166" fontId="4" fillId="0" borderId="1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0" fillId="0" borderId="0" xfId="1" applyFont="1" applyFill="1" applyBorder="1" applyAlignment="1">
      <alignment horizontal="justify" vertical="center" wrapText="1"/>
    </xf>
    <xf numFmtId="169" fontId="20" fillId="0" borderId="0" xfId="1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2" fillId="0" borderId="0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2" applyFont="1" applyFill="1" applyBorder="1" applyAlignment="1">
      <alignment horizontal="left" vertical="center" wrapText="1"/>
    </xf>
  </cellXfs>
  <cellStyles count="22">
    <cellStyle name="Migliaia" xfId="12" builtinId="3"/>
    <cellStyle name="Migliaia [0] 2" xfId="8"/>
    <cellStyle name="Migliaia [0] 2 2" xfId="17"/>
    <cellStyle name="Migliaia 2" xfId="9"/>
    <cellStyle name="Normale" xfId="0" builtinId="0"/>
    <cellStyle name="Normale 2" xfId="1"/>
    <cellStyle name="Normale 2 2" xfId="16"/>
    <cellStyle name="Normale 3" xfId="10"/>
    <cellStyle name="Normale 3 2" xfId="11"/>
    <cellStyle name="Normale 4" xfId="13"/>
    <cellStyle name="Normale 5" xfId="15"/>
    <cellStyle name="Normale_Cartel1" xfId="21"/>
    <cellStyle name="Normale_Foglio di lavoro in L: RELAZIONI PRESS RELEASE (Finsbury) draft new press release_Finsbury" xfId="2"/>
    <cellStyle name="Normale_Foglio di lavoro in L: RELAZIONI PRESS RELEASE (Finsbury) draft new press release_Finsbury_1" xfId="3"/>
    <cellStyle name="Normale_TABELLA CS DATI OPE G&amp;P" xfId="7"/>
    <cellStyle name="Normale_Tabelle Bilancio 2008 - G&amp;P" xfId="14"/>
    <cellStyle name="Normale_Tabelle Bilancio 2008 - R&amp;M" xfId="19"/>
    <cellStyle name="Normale_tabelle ok R&amp;M fact book 2007 ita" xfId="20"/>
    <cellStyle name="Normale_Tabelle per  TRIMESTRALE Giugno 06 G&amp;P e RM LAURA" xfId="4"/>
    <cellStyle name="Normale_TABELLE PRESS RELEASE III Q settori" xfId="6"/>
    <cellStyle name="Normale_tabelle relazione R&amp;M " xfId="18"/>
    <cellStyle name="Normale_Tabelle SP e RF PRESS RELEASE" xfId="5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RELAZIONI\2016\Preconsuntivo%202016\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  <sheetName val="ACOS_-MARGINE-RISULTATO6"/>
      <sheetName val="FUELS-CONFR__VS_BUDGET6"/>
      <sheetName val="COEST-CONFR__VS_BUDGET6"/>
      <sheetName val="LUBS-CONFR__VS_BUDGET6"/>
      <sheetName val="PROSPEC-CONFR__VS_BUDGET6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  <sheetName val="Parametri"/>
    </sheetNames>
    <sheetDataSet>
      <sheetData sheetId="0">
        <row r="4">
          <cell r="K4" t="str">
            <v>30.09.2001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"/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posizionecostoestero"/>
      <sheetName val="prezzo-cambio"/>
      <sheetName val="riepilogoeuro"/>
    </sheetNames>
    <sheetDataSet>
      <sheetData sheetId="0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  <sheetName val="COMPRA"/>
      <sheetName val="Rows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  <sheetName val="CONTROPART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2:F12"/>
  <sheetViews>
    <sheetView showGridLines="0" tabSelected="1" zoomScaleNormal="100" workbookViewId="0">
      <selection activeCell="F29" sqref="F29"/>
    </sheetView>
  </sheetViews>
  <sheetFormatPr defaultRowHeight="15"/>
  <cols>
    <col min="1" max="1" width="51.28515625" customWidth="1"/>
    <col min="2" max="2" width="19.7109375" customWidth="1"/>
    <col min="3" max="5" width="12.85546875" customWidth="1"/>
    <col min="6" max="6" width="12.140625" customWidth="1"/>
  </cols>
  <sheetData>
    <row r="2" spans="1:6" ht="15.75">
      <c r="A2" s="12"/>
      <c r="B2" s="12"/>
      <c r="C2" s="342" t="s">
        <v>44</v>
      </c>
      <c r="D2" s="342"/>
      <c r="E2" s="328"/>
      <c r="F2" s="12"/>
    </row>
    <row r="3" spans="1:6" ht="20.25" customHeight="1" thickBot="1">
      <c r="A3" s="343"/>
      <c r="B3" s="343"/>
      <c r="C3" s="2">
        <v>2018</v>
      </c>
      <c r="D3" s="1">
        <v>2017</v>
      </c>
      <c r="E3" s="193" t="s">
        <v>42</v>
      </c>
      <c r="F3" s="193" t="s">
        <v>9</v>
      </c>
    </row>
    <row r="4" spans="1:6" ht="22.5" customHeight="1">
      <c r="A4" s="18" t="s">
        <v>10</v>
      </c>
      <c r="B4" s="19"/>
      <c r="C4" s="20"/>
      <c r="D4" s="19"/>
      <c r="E4" s="19"/>
      <c r="F4" s="19"/>
    </row>
    <row r="5" spans="1:6" ht="18.75" customHeight="1">
      <c r="A5" s="21" t="s">
        <v>11</v>
      </c>
      <c r="B5" s="260" t="s">
        <v>12</v>
      </c>
      <c r="C5" s="22">
        <v>883</v>
      </c>
      <c r="D5" s="23">
        <v>830</v>
      </c>
      <c r="E5" s="329">
        <f>+C5-D5</f>
        <v>53</v>
      </c>
      <c r="F5" s="5">
        <f>+(C5/D5-1)*100</f>
        <v>6.3855421686747071</v>
      </c>
    </row>
    <row r="6" spans="1:6" ht="18.75" customHeight="1">
      <c r="A6" s="86" t="s">
        <v>13</v>
      </c>
      <c r="B6" s="261" t="s">
        <v>14</v>
      </c>
      <c r="C6" s="22">
        <v>5359</v>
      </c>
      <c r="D6" s="87">
        <v>5203</v>
      </c>
      <c r="E6" s="87">
        <f>+C6-D6</f>
        <v>156</v>
      </c>
      <c r="F6" s="5">
        <v>3.4013605442176873</v>
      </c>
    </row>
    <row r="7" spans="1:6" s="10" customFormat="1" ht="18.75" customHeight="1">
      <c r="A7" s="24" t="s">
        <v>15</v>
      </c>
      <c r="B7" s="262" t="s">
        <v>8</v>
      </c>
      <c r="C7" s="25">
        <v>1865</v>
      </c>
      <c r="D7" s="26">
        <v>1783</v>
      </c>
      <c r="E7" s="26">
        <f>+C7-D7</f>
        <v>82</v>
      </c>
      <c r="F7" s="27">
        <f>+(C7/D7-1)*100</f>
        <v>4.5989904655075797</v>
      </c>
    </row>
    <row r="8" spans="1:6" ht="18.75" customHeight="1">
      <c r="A8" s="28" t="s">
        <v>16</v>
      </c>
      <c r="B8" s="260"/>
      <c r="C8" s="29"/>
      <c r="D8" s="23"/>
      <c r="E8" s="23"/>
      <c r="F8" s="23"/>
    </row>
    <row r="9" spans="1:6" ht="18.75" customHeight="1">
      <c r="A9" s="21" t="s">
        <v>11</v>
      </c>
      <c r="B9" s="260" t="s">
        <v>7</v>
      </c>
      <c r="C9" s="29">
        <v>65.349999999999994</v>
      </c>
      <c r="D9" s="39">
        <v>46.9</v>
      </c>
      <c r="E9" s="39">
        <f>+C9-D9</f>
        <v>18.449999999999996</v>
      </c>
      <c r="F9" s="5">
        <f>+(C9/D9-1)*100</f>
        <v>39.339019189765459</v>
      </c>
    </row>
    <row r="10" spans="1:6" ht="18.75" customHeight="1">
      <c r="A10" s="86" t="s">
        <v>13</v>
      </c>
      <c r="B10" s="261" t="s">
        <v>17</v>
      </c>
      <c r="C10" s="30">
        <v>4.5054001025068882</v>
      </c>
      <c r="D10" s="39">
        <v>3.528558928718069</v>
      </c>
      <c r="E10" s="39">
        <f>+C10-D10</f>
        <v>0.97684117378881918</v>
      </c>
      <c r="F10" s="5">
        <v>27.967257844474769</v>
      </c>
    </row>
    <row r="11" spans="1:6" s="10" customFormat="1" ht="18.75" customHeight="1" thickBot="1">
      <c r="A11" s="11" t="s">
        <v>15</v>
      </c>
      <c r="B11" s="263" t="s">
        <v>1</v>
      </c>
      <c r="C11" s="31">
        <v>45.02</v>
      </c>
      <c r="D11" s="327">
        <v>32.729999999999997</v>
      </c>
      <c r="E11" s="327">
        <f>+C11-D11</f>
        <v>12.290000000000006</v>
      </c>
      <c r="F11" s="32">
        <f>+(C11/D11-1)*100</f>
        <v>37.549648640391098</v>
      </c>
    </row>
    <row r="12" spans="1:6" ht="6.75" customHeight="1" thickTop="1"/>
  </sheetData>
  <mergeCells count="2">
    <mergeCell ref="C2:D2"/>
    <mergeCell ref="A3:B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/>
  <dimension ref="A1:F10"/>
  <sheetViews>
    <sheetView showGridLines="0" workbookViewId="0">
      <selection activeCell="F29" sqref="F29"/>
    </sheetView>
  </sheetViews>
  <sheetFormatPr defaultRowHeight="15"/>
  <cols>
    <col min="1" max="1" width="50.85546875" customWidth="1"/>
    <col min="2" max="2" width="19.7109375" customWidth="1"/>
    <col min="3" max="6" width="12.85546875" customWidth="1"/>
  </cols>
  <sheetData>
    <row r="1" spans="1:6" ht="15.75">
      <c r="A1" s="349" t="s">
        <v>109</v>
      </c>
      <c r="B1" s="349"/>
      <c r="C1" s="75"/>
      <c r="D1" s="75"/>
      <c r="E1" s="75"/>
      <c r="F1" s="75"/>
    </row>
    <row r="2" spans="1:6" ht="15.75">
      <c r="A2" s="197"/>
      <c r="B2" s="197"/>
      <c r="C2" s="347" t="s">
        <v>44</v>
      </c>
      <c r="D2" s="348"/>
      <c r="E2" s="348"/>
      <c r="F2" s="348"/>
    </row>
    <row r="3" spans="1:6" ht="16.5" thickBot="1">
      <c r="A3" s="196"/>
      <c r="B3" s="316" t="s">
        <v>40</v>
      </c>
      <c r="C3" s="317">
        <v>2018</v>
      </c>
      <c r="D3" s="172">
        <v>2017</v>
      </c>
      <c r="E3" s="172" t="s">
        <v>42</v>
      </c>
      <c r="F3" s="172" t="s">
        <v>9</v>
      </c>
    </row>
    <row r="4" spans="1:6" ht="18.75" customHeight="1">
      <c r="A4" s="116" t="s">
        <v>110</v>
      </c>
      <c r="B4" s="252"/>
      <c r="C4" s="318">
        <v>3663</v>
      </c>
      <c r="D4" s="319">
        <v>3397</v>
      </c>
      <c r="E4" s="253">
        <f t="shared" ref="E4:E9" si="0">+C4-D4</f>
        <v>266</v>
      </c>
      <c r="F4" s="78">
        <f t="shared" ref="F4:F9" si="1">+E4/D4*100</f>
        <v>7.8304386223138067</v>
      </c>
    </row>
    <row r="5" spans="1:6" ht="18.75" customHeight="1">
      <c r="A5" s="116" t="s">
        <v>111</v>
      </c>
      <c r="B5" s="252"/>
      <c r="C5" s="318">
        <v>1221</v>
      </c>
      <c r="D5" s="319">
        <v>1231</v>
      </c>
      <c r="E5" s="253">
        <f t="shared" si="0"/>
        <v>-10</v>
      </c>
      <c r="F5" s="78">
        <f t="shared" si="1"/>
        <v>-0.81234768480909825</v>
      </c>
    </row>
    <row r="6" spans="1:6" ht="18.75" customHeight="1">
      <c r="A6" s="215" t="s">
        <v>10</v>
      </c>
      <c r="B6" s="254"/>
      <c r="C6" s="320">
        <f>SUM(C4:C5)</f>
        <v>4884</v>
      </c>
      <c r="D6" s="321">
        <f>SUM(D4:D5)</f>
        <v>4628</v>
      </c>
      <c r="E6" s="255">
        <f t="shared" si="0"/>
        <v>256</v>
      </c>
      <c r="F6" s="208">
        <f t="shared" si="1"/>
        <v>5.5315471045808122</v>
      </c>
    </row>
    <row r="7" spans="1:6" ht="18.75" customHeight="1">
      <c r="A7" s="116" t="s">
        <v>86</v>
      </c>
      <c r="B7" s="252"/>
      <c r="C7" s="318">
        <v>-2461</v>
      </c>
      <c r="D7" s="319">
        <v>-2347</v>
      </c>
      <c r="E7" s="253">
        <f t="shared" ref="E7:E8" si="2">+C7-D7</f>
        <v>-114</v>
      </c>
      <c r="F7" s="78">
        <f t="shared" ref="F7:F8" si="3">+E7/D7*100</f>
        <v>4.8572645930975709</v>
      </c>
    </row>
    <row r="8" spans="1:6" ht="18.75" customHeight="1">
      <c r="A8" s="116" t="s">
        <v>112</v>
      </c>
      <c r="B8" s="252"/>
      <c r="C8" s="318">
        <v>117</v>
      </c>
      <c r="D8" s="319">
        <v>93</v>
      </c>
      <c r="E8" s="253">
        <f t="shared" si="2"/>
        <v>24</v>
      </c>
      <c r="F8" s="78">
        <f t="shared" si="3"/>
        <v>25.806451612903224</v>
      </c>
    </row>
    <row r="9" spans="1:6" ht="18.75" customHeight="1" thickBot="1">
      <c r="A9" s="256" t="s">
        <v>113</v>
      </c>
      <c r="B9" s="257"/>
      <c r="C9" s="322">
        <v>2540</v>
      </c>
      <c r="D9" s="323">
        <v>2374</v>
      </c>
      <c r="E9" s="246">
        <f t="shared" si="0"/>
        <v>166</v>
      </c>
      <c r="F9" s="199">
        <f t="shared" si="1"/>
        <v>6.992417860151642</v>
      </c>
    </row>
    <row r="10" spans="1:6" ht="15.75" thickTop="1"/>
  </sheetData>
  <mergeCells count="2">
    <mergeCell ref="A1:B1"/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pageSetUpPr fitToPage="1"/>
  </sheetPr>
  <dimension ref="A1:J48"/>
  <sheetViews>
    <sheetView showGridLines="0" showZeros="0" zoomScaleNormal="100" workbookViewId="0">
      <selection activeCell="F29" sqref="F29"/>
    </sheetView>
  </sheetViews>
  <sheetFormatPr defaultColWidth="44.140625" defaultRowHeight="12.75"/>
  <cols>
    <col min="1" max="1" width="70.7109375" style="16" customWidth="1"/>
    <col min="2" max="2" width="25.7109375" style="118" customWidth="1"/>
    <col min="3" max="4" width="12.85546875" style="118" customWidth="1"/>
    <col min="5" max="249" width="9.140625" style="77" customWidth="1"/>
    <col min="250" max="252" width="10.5703125" style="77" customWidth="1"/>
    <col min="253" max="16384" width="44.140625" style="77"/>
  </cols>
  <sheetData>
    <row r="1" spans="1:4" s="79" customFormat="1" ht="15.75">
      <c r="A1" s="88" t="s">
        <v>45</v>
      </c>
      <c r="B1" s="89"/>
      <c r="C1" s="89"/>
      <c r="D1" s="89"/>
    </row>
    <row r="2" spans="1:4" ht="14.25" customHeight="1">
      <c r="A2" s="76"/>
      <c r="B2" s="90"/>
      <c r="C2" s="90"/>
      <c r="D2" s="90"/>
    </row>
    <row r="3" spans="1:4" s="94" customFormat="1" ht="30.75" customHeight="1">
      <c r="A3" s="91" t="s">
        <v>46</v>
      </c>
      <c r="B3" s="93"/>
      <c r="C3" s="93"/>
      <c r="D3" s="93"/>
    </row>
    <row r="4" spans="1:4" s="94" customFormat="1" ht="16.5" customHeight="1">
      <c r="A4" s="92"/>
      <c r="B4" s="93"/>
      <c r="C4" s="342" t="s">
        <v>44</v>
      </c>
      <c r="D4" s="342"/>
    </row>
    <row r="5" spans="1:4" s="17" customFormat="1" ht="19.5" customHeight="1" thickBot="1">
      <c r="A5" s="95"/>
      <c r="B5" s="96"/>
      <c r="C5" s="14">
        <v>2018</v>
      </c>
      <c r="D5" s="13">
        <v>2017</v>
      </c>
    </row>
    <row r="6" spans="1:4" ht="27" customHeight="1">
      <c r="A6" s="98" t="s">
        <v>47</v>
      </c>
      <c r="B6" s="99" t="s">
        <v>114</v>
      </c>
      <c r="C6" s="100">
        <f>SUM(C7:C15)</f>
        <v>1865</v>
      </c>
      <c r="D6" s="97">
        <f>SUM(D7:D15)</f>
        <v>1783</v>
      </c>
    </row>
    <row r="7" spans="1:4" ht="15" customHeight="1">
      <c r="A7" s="102" t="s">
        <v>21</v>
      </c>
      <c r="B7" s="103"/>
      <c r="C7" s="104">
        <v>143</v>
      </c>
      <c r="D7" s="101">
        <v>127</v>
      </c>
    </row>
    <row r="8" spans="1:4" ht="15" customHeight="1">
      <c r="A8" s="102" t="s">
        <v>22</v>
      </c>
      <c r="B8" s="103"/>
      <c r="C8" s="104">
        <v>201</v>
      </c>
      <c r="D8" s="101">
        <v>210</v>
      </c>
    </row>
    <row r="9" spans="1:4" ht="15" customHeight="1">
      <c r="A9" s="102" t="s">
        <v>48</v>
      </c>
      <c r="B9" s="103"/>
      <c r="C9" s="104">
        <v>430</v>
      </c>
      <c r="D9" s="101">
        <v>467</v>
      </c>
    </row>
    <row r="10" spans="1:4" ht="15" customHeight="1">
      <c r="A10" s="102" t="s">
        <v>49</v>
      </c>
      <c r="B10" s="103"/>
      <c r="C10" s="104">
        <v>275</v>
      </c>
      <c r="D10" s="101">
        <v>225</v>
      </c>
    </row>
    <row r="11" spans="1:4" ht="15" customHeight="1">
      <c r="A11" s="102" t="s">
        <v>50</v>
      </c>
      <c r="B11" s="103"/>
      <c r="C11" s="104">
        <v>351</v>
      </c>
      <c r="D11" s="101">
        <v>324</v>
      </c>
    </row>
    <row r="12" spans="1:4" ht="15" customHeight="1">
      <c r="A12" s="102" t="s">
        <v>6</v>
      </c>
      <c r="B12" s="103"/>
      <c r="C12" s="104">
        <v>137</v>
      </c>
      <c r="D12" s="101">
        <v>139</v>
      </c>
    </row>
    <row r="13" spans="1:4" ht="15" customHeight="1">
      <c r="A13" s="102" t="s">
        <v>51</v>
      </c>
      <c r="B13" s="103"/>
      <c r="C13" s="104">
        <v>164</v>
      </c>
      <c r="D13" s="101">
        <v>101</v>
      </c>
    </row>
    <row r="14" spans="1:4" ht="15" customHeight="1">
      <c r="A14" s="102" t="s">
        <v>52</v>
      </c>
      <c r="B14" s="103"/>
      <c r="C14" s="104">
        <v>143</v>
      </c>
      <c r="D14" s="101">
        <v>168</v>
      </c>
    </row>
    <row r="15" spans="1:4" ht="15" customHeight="1">
      <c r="A15" s="102" t="s">
        <v>53</v>
      </c>
      <c r="B15" s="103"/>
      <c r="C15" s="104">
        <v>21</v>
      </c>
      <c r="D15" s="101">
        <v>22</v>
      </c>
    </row>
    <row r="16" spans="1:4" s="109" customFormat="1" ht="15" customHeight="1" thickBot="1">
      <c r="A16" s="106" t="s">
        <v>54</v>
      </c>
      <c r="B16" s="107" t="s">
        <v>115</v>
      </c>
      <c r="C16" s="108">
        <v>315.5</v>
      </c>
      <c r="D16" s="105">
        <v>298.7</v>
      </c>
    </row>
    <row r="17" spans="1:4" ht="21.6" customHeight="1" thickTop="1">
      <c r="A17" s="102"/>
      <c r="B17" s="90"/>
      <c r="C17" s="15"/>
      <c r="D17" s="15"/>
    </row>
    <row r="18" spans="1:4" s="94" customFormat="1" ht="36" customHeight="1">
      <c r="A18" s="91" t="s">
        <v>55</v>
      </c>
      <c r="B18" s="93"/>
      <c r="C18" s="91"/>
      <c r="D18" s="91"/>
    </row>
    <row r="19" spans="1:4" s="94" customFormat="1" ht="16.5" customHeight="1">
      <c r="A19" s="92"/>
      <c r="B19" s="93"/>
      <c r="C19" s="342" t="s">
        <v>44</v>
      </c>
      <c r="D19" s="342"/>
    </row>
    <row r="20" spans="1:4" s="17" customFormat="1" ht="19.5" customHeight="1" thickBot="1">
      <c r="A20" s="95"/>
      <c r="B20" s="96"/>
      <c r="C20" s="14">
        <v>2018</v>
      </c>
      <c r="D20" s="13">
        <v>2017</v>
      </c>
    </row>
    <row r="21" spans="1:4" s="79" customFormat="1" ht="18.75" customHeight="1">
      <c r="A21" s="110" t="s">
        <v>56</v>
      </c>
      <c r="B21" s="99" t="s">
        <v>12</v>
      </c>
      <c r="C21" s="100">
        <f>SUM(C22:C30)</f>
        <v>883</v>
      </c>
      <c r="D21" s="122">
        <f>SUM(D22:D30)</f>
        <v>830</v>
      </c>
    </row>
    <row r="22" spans="1:4" s="79" customFormat="1" ht="15" customHeight="1">
      <c r="A22" s="102" t="s">
        <v>21</v>
      </c>
      <c r="B22" s="90"/>
      <c r="C22" s="111">
        <v>64</v>
      </c>
      <c r="D22" s="89">
        <v>46</v>
      </c>
    </row>
    <row r="23" spans="1:4" s="79" customFormat="1" ht="15" customHeight="1">
      <c r="A23" s="102" t="s">
        <v>22</v>
      </c>
      <c r="B23" s="90"/>
      <c r="C23" s="111">
        <v>120</v>
      </c>
      <c r="D23" s="89">
        <v>116</v>
      </c>
    </row>
    <row r="24" spans="1:4" s="79" customFormat="1" ht="15" customHeight="1">
      <c r="A24" s="102" t="s">
        <v>48</v>
      </c>
      <c r="B24" s="90"/>
      <c r="C24" s="111">
        <v>150</v>
      </c>
      <c r="D24" s="89">
        <v>148</v>
      </c>
    </row>
    <row r="25" spans="1:4" s="79" customFormat="1" ht="15" customHeight="1">
      <c r="A25" s="102" t="s">
        <v>49</v>
      </c>
      <c r="B25" s="90"/>
      <c r="C25" s="111">
        <v>79</v>
      </c>
      <c r="D25" s="89">
        <v>71</v>
      </c>
    </row>
    <row r="26" spans="1:4" s="79" customFormat="1" ht="15" customHeight="1">
      <c r="A26" s="102" t="s">
        <v>50</v>
      </c>
      <c r="B26" s="90"/>
      <c r="C26" s="111">
        <v>249</v>
      </c>
      <c r="D26" s="89">
        <v>227</v>
      </c>
    </row>
    <row r="27" spans="1:4" s="79" customFormat="1" ht="15" customHeight="1">
      <c r="A27" s="102" t="s">
        <v>6</v>
      </c>
      <c r="B27" s="90"/>
      <c r="C27" s="111">
        <v>88</v>
      </c>
      <c r="D27" s="89">
        <v>86</v>
      </c>
    </row>
    <row r="28" spans="1:4" s="79" customFormat="1" ht="15" customHeight="1">
      <c r="A28" s="102" t="s">
        <v>51</v>
      </c>
      <c r="B28" s="90"/>
      <c r="C28" s="111">
        <v>66</v>
      </c>
      <c r="D28" s="89">
        <v>57</v>
      </c>
    </row>
    <row r="29" spans="1:4" s="79" customFormat="1" ht="15" customHeight="1">
      <c r="A29" s="102" t="s">
        <v>52</v>
      </c>
      <c r="B29" s="90"/>
      <c r="C29" s="111">
        <v>65</v>
      </c>
      <c r="D29" s="89">
        <v>76</v>
      </c>
    </row>
    <row r="30" spans="1:4" s="79" customFormat="1" ht="15" customHeight="1" thickBot="1">
      <c r="A30" s="102" t="s">
        <v>53</v>
      </c>
      <c r="B30" s="90"/>
      <c r="C30" s="113">
        <v>2</v>
      </c>
      <c r="D30" s="112">
        <v>3</v>
      </c>
    </row>
    <row r="31" spans="1:4" s="79" customFormat="1" ht="21" customHeight="1" thickTop="1">
      <c r="A31" s="115"/>
      <c r="B31" s="89"/>
      <c r="C31" s="114"/>
      <c r="D31" s="114"/>
    </row>
    <row r="32" spans="1:4" s="94" customFormat="1" ht="24" customHeight="1">
      <c r="A32" s="91" t="s">
        <v>57</v>
      </c>
      <c r="B32" s="93"/>
      <c r="C32" s="91"/>
      <c r="D32" s="91"/>
    </row>
    <row r="33" spans="1:10" s="94" customFormat="1" ht="20.25" customHeight="1">
      <c r="A33" s="92"/>
      <c r="B33" s="93"/>
      <c r="C33" s="342" t="s">
        <v>44</v>
      </c>
      <c r="D33" s="342"/>
    </row>
    <row r="34" spans="1:10" s="17" customFormat="1" ht="19.5" customHeight="1" thickBot="1">
      <c r="A34" s="95"/>
      <c r="B34" s="96"/>
      <c r="C34" s="14">
        <v>2018</v>
      </c>
      <c r="D34" s="13">
        <v>2017</v>
      </c>
    </row>
    <row r="35" spans="1:10" s="79" customFormat="1" ht="19.5" customHeight="1">
      <c r="A35" s="110" t="s">
        <v>58</v>
      </c>
      <c r="B35" s="99" t="s">
        <v>14</v>
      </c>
      <c r="C35" s="100">
        <f>SUM(C36:C44)</f>
        <v>5359</v>
      </c>
      <c r="D35" s="122">
        <f>SUM(D36:D44)</f>
        <v>5203</v>
      </c>
    </row>
    <row r="36" spans="1:10" s="79" customFormat="1" ht="15" customHeight="1">
      <c r="A36" s="102" t="s">
        <v>21</v>
      </c>
      <c r="B36" s="90"/>
      <c r="C36" s="282">
        <v>434</v>
      </c>
      <c r="D36" s="283">
        <v>441</v>
      </c>
    </row>
    <row r="37" spans="1:10" s="79" customFormat="1" ht="15" customHeight="1">
      <c r="A37" s="102" t="s">
        <v>22</v>
      </c>
      <c r="B37" s="90"/>
      <c r="C37" s="282">
        <v>446</v>
      </c>
      <c r="D37" s="283">
        <v>514</v>
      </c>
    </row>
    <row r="38" spans="1:10" s="79" customFormat="1" ht="15" customHeight="1">
      <c r="A38" s="102" t="s">
        <v>48</v>
      </c>
      <c r="B38" s="90"/>
      <c r="C38" s="282">
        <v>1525</v>
      </c>
      <c r="D38" s="283">
        <v>1740</v>
      </c>
    </row>
    <row r="39" spans="1:10" s="79" customFormat="1" ht="15" customHeight="1">
      <c r="A39" s="102" t="s">
        <v>49</v>
      </c>
      <c r="B39" s="90"/>
      <c r="C39" s="282">
        <v>1066</v>
      </c>
      <c r="D39" s="283">
        <v>843</v>
      </c>
    </row>
    <row r="40" spans="1:10" s="79" customFormat="1" ht="15" customHeight="1">
      <c r="A40" s="102" t="s">
        <v>50</v>
      </c>
      <c r="B40" s="90"/>
      <c r="C40" s="282">
        <v>557</v>
      </c>
      <c r="D40" s="283">
        <v>530</v>
      </c>
    </row>
    <row r="41" spans="1:10" s="79" customFormat="1" ht="15" customHeight="1">
      <c r="A41" s="102" t="s">
        <v>6</v>
      </c>
      <c r="B41" s="90"/>
      <c r="C41" s="282">
        <v>266</v>
      </c>
      <c r="D41" s="283">
        <v>289</v>
      </c>
    </row>
    <row r="42" spans="1:10" s="79" customFormat="1" ht="15" customHeight="1">
      <c r="A42" s="102" t="s">
        <v>51</v>
      </c>
      <c r="B42" s="90"/>
      <c r="C42" s="282">
        <v>534</v>
      </c>
      <c r="D42" s="283">
        <v>238</v>
      </c>
    </row>
    <row r="43" spans="1:10" s="79" customFormat="1" ht="15" customHeight="1">
      <c r="A43" s="102" t="s">
        <v>52</v>
      </c>
      <c r="B43" s="90"/>
      <c r="C43" s="282">
        <v>423</v>
      </c>
      <c r="D43" s="283">
        <v>502</v>
      </c>
    </row>
    <row r="44" spans="1:10" s="79" customFormat="1" ht="15" customHeight="1" thickBot="1">
      <c r="A44" s="102" t="s">
        <v>53</v>
      </c>
      <c r="B44" s="90"/>
      <c r="C44" s="284">
        <v>108</v>
      </c>
      <c r="D44" s="285">
        <v>106</v>
      </c>
    </row>
    <row r="45" spans="1:10" s="79" customFormat="1" ht="6" customHeight="1" thickTop="1">
      <c r="A45" s="116"/>
      <c r="B45" s="89"/>
      <c r="C45" s="89"/>
      <c r="D45" s="89"/>
    </row>
    <row r="46" spans="1:10" s="117" customFormat="1" ht="16.149999999999999" customHeight="1">
      <c r="A46" s="345" t="s">
        <v>59</v>
      </c>
      <c r="B46" s="345"/>
      <c r="C46" s="345"/>
      <c r="D46" s="345"/>
      <c r="E46" s="259"/>
      <c r="F46" s="345"/>
      <c r="G46" s="345"/>
      <c r="H46" s="345"/>
      <c r="I46" s="345"/>
      <c r="J46" s="345"/>
    </row>
    <row r="47" spans="1:10" ht="18.75" customHeight="1">
      <c r="A47" s="344" t="s">
        <v>116</v>
      </c>
      <c r="B47" s="344"/>
      <c r="C47" s="344"/>
      <c r="D47" s="344"/>
      <c r="E47" s="258"/>
      <c r="F47" s="344"/>
      <c r="G47" s="344"/>
      <c r="H47" s="344"/>
      <c r="I47" s="344"/>
      <c r="J47" s="344"/>
    </row>
    <row r="48" spans="1:10" ht="12.75" customHeight="1"/>
  </sheetData>
  <mergeCells count="7">
    <mergeCell ref="F47:J47"/>
    <mergeCell ref="C4:D4"/>
    <mergeCell ref="C19:D19"/>
    <mergeCell ref="C33:D33"/>
    <mergeCell ref="F46:J46"/>
    <mergeCell ref="A47:D47"/>
    <mergeCell ref="A46:D46"/>
  </mergeCells>
  <pageMargins left="0.23" right="0.27" top="0.28999999999999998" bottom="0.31" header="0.17" footer="0.21"/>
  <pageSetup paperSize="9" scale="74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F22"/>
  <sheetViews>
    <sheetView showGridLines="0" workbookViewId="0">
      <selection activeCell="F29" sqref="F29"/>
    </sheetView>
  </sheetViews>
  <sheetFormatPr defaultRowHeight="15"/>
  <cols>
    <col min="1" max="1" width="57.28515625" customWidth="1"/>
    <col min="2" max="2" width="16.42578125" customWidth="1"/>
    <col min="3" max="6" width="10.7109375" customWidth="1"/>
  </cols>
  <sheetData>
    <row r="1" spans="1:6" ht="15.75">
      <c r="A1" s="124" t="s">
        <v>62</v>
      </c>
      <c r="B1" s="125"/>
      <c r="C1" s="126"/>
      <c r="D1" s="126"/>
      <c r="E1" s="127"/>
      <c r="F1" s="124"/>
    </row>
    <row r="2" spans="1:6" ht="15.75">
      <c r="A2" s="131"/>
      <c r="B2" s="132"/>
      <c r="C2" s="347" t="s">
        <v>44</v>
      </c>
      <c r="D2" s="347"/>
      <c r="E2" s="347"/>
      <c r="F2" s="348"/>
    </row>
    <row r="3" spans="1:6" ht="16.5" thickBot="1">
      <c r="A3" s="133"/>
      <c r="B3" s="315" t="s">
        <v>20</v>
      </c>
      <c r="C3" s="310">
        <v>2018</v>
      </c>
      <c r="D3" s="311">
        <v>2017</v>
      </c>
      <c r="E3" s="128" t="s">
        <v>42</v>
      </c>
      <c r="F3" s="128" t="s">
        <v>9</v>
      </c>
    </row>
    <row r="4" spans="1:6" ht="15.75">
      <c r="A4" s="305" t="s">
        <v>21</v>
      </c>
      <c r="B4" s="134"/>
      <c r="C4" s="135">
        <v>2.84</v>
      </c>
      <c r="D4" s="136">
        <v>2.52</v>
      </c>
      <c r="E4" s="136">
        <f t="shared" ref="E4:E20" si="0">+C4-D4</f>
        <v>0.31999999999999984</v>
      </c>
      <c r="F4" s="137">
        <f t="shared" ref="F4:F10" si="1">+E4/D4*100</f>
        <v>12.698412698412692</v>
      </c>
    </row>
    <row r="5" spans="1:6" ht="15.75">
      <c r="A5" s="121" t="s">
        <v>63</v>
      </c>
      <c r="B5" s="138"/>
      <c r="C5" s="139">
        <v>13.29</v>
      </c>
      <c r="D5" s="140">
        <v>13.86</v>
      </c>
      <c r="E5" s="119">
        <f t="shared" si="0"/>
        <v>-0.57000000000000028</v>
      </c>
      <c r="F5" s="120">
        <f t="shared" si="1"/>
        <v>-4.1125541125541147</v>
      </c>
    </row>
    <row r="6" spans="1:6" ht="15.75">
      <c r="A6" s="121" t="s">
        <v>64</v>
      </c>
      <c r="B6" s="138"/>
      <c r="C6" s="139">
        <v>6.48</v>
      </c>
      <c r="D6" s="140">
        <v>7.49</v>
      </c>
      <c r="E6" s="119">
        <f t="shared" si="0"/>
        <v>-1.0099999999999998</v>
      </c>
      <c r="F6" s="120">
        <f t="shared" si="1"/>
        <v>-13.484646194926567</v>
      </c>
    </row>
    <row r="7" spans="1:6" ht="15.75">
      <c r="A7" s="121" t="s">
        <v>65</v>
      </c>
      <c r="B7" s="138"/>
      <c r="C7" s="139">
        <v>1.8</v>
      </c>
      <c r="D7" s="140">
        <v>2.38</v>
      </c>
      <c r="E7" s="119">
        <f t="shared" si="0"/>
        <v>-0.57999999999999985</v>
      </c>
      <c r="F7" s="120">
        <f t="shared" si="1"/>
        <v>-24.369747899159659</v>
      </c>
    </row>
    <row r="8" spans="1:6" ht="15.75">
      <c r="A8" s="121" t="s">
        <v>66</v>
      </c>
      <c r="B8" s="138"/>
      <c r="C8" s="139">
        <v>2.4</v>
      </c>
      <c r="D8" s="140">
        <v>2.5</v>
      </c>
      <c r="E8" s="119">
        <f t="shared" si="0"/>
        <v>-0.10000000000000009</v>
      </c>
      <c r="F8" s="120">
        <f t="shared" si="1"/>
        <v>-4.0000000000000036</v>
      </c>
    </row>
    <row r="9" spans="1:6" ht="15.75">
      <c r="A9" s="121" t="s">
        <v>67</v>
      </c>
      <c r="B9" s="138"/>
      <c r="C9" s="139">
        <v>3.74</v>
      </c>
      <c r="D9" s="140">
        <v>4.0599999999999996</v>
      </c>
      <c r="E9" s="119">
        <f t="shared" si="0"/>
        <v>-0.3199999999999994</v>
      </c>
      <c r="F9" s="120">
        <f t="shared" si="1"/>
        <v>-7.8817733990147643</v>
      </c>
    </row>
    <row r="10" spans="1:6" ht="15.75">
      <c r="A10" s="121" t="s">
        <v>68</v>
      </c>
      <c r="B10" s="138"/>
      <c r="C10" s="139">
        <v>1.02</v>
      </c>
      <c r="D10" s="140">
        <v>1.29</v>
      </c>
      <c r="E10" s="119">
        <f t="shared" si="0"/>
        <v>-0.27</v>
      </c>
      <c r="F10" s="120">
        <f t="shared" si="1"/>
        <v>-20.930232558139537</v>
      </c>
    </row>
    <row r="11" spans="1:6" ht="15.75">
      <c r="A11" s="306" t="s">
        <v>60</v>
      </c>
      <c r="B11" s="141"/>
      <c r="C11" s="142">
        <v>0.02</v>
      </c>
      <c r="D11" s="143">
        <v>0.02</v>
      </c>
      <c r="E11" s="324">
        <f t="shared" si="0"/>
        <v>0</v>
      </c>
      <c r="F11" s="325" t="s">
        <v>69</v>
      </c>
    </row>
    <row r="12" spans="1:6" ht="15.75">
      <c r="A12" s="121" t="s">
        <v>70</v>
      </c>
      <c r="B12" s="138"/>
      <c r="C12" s="139">
        <v>1.42</v>
      </c>
      <c r="D12" s="140">
        <v>1.22</v>
      </c>
      <c r="E12" s="119">
        <f t="shared" si="0"/>
        <v>0.19999999999999996</v>
      </c>
      <c r="F12" s="120">
        <f t="shared" ref="F12:F17" si="2">+E12/D12*100</f>
        <v>16.393442622950815</v>
      </c>
    </row>
    <row r="13" spans="1:6" ht="15.75">
      <c r="A13" s="121" t="s">
        <v>71</v>
      </c>
      <c r="B13" s="138"/>
      <c r="C13" s="139">
        <v>3.11</v>
      </c>
      <c r="D13" s="140">
        <v>3.65</v>
      </c>
      <c r="E13" s="119">
        <f t="shared" si="0"/>
        <v>-0.54</v>
      </c>
      <c r="F13" s="120">
        <f t="shared" si="2"/>
        <v>-14.794520547945206</v>
      </c>
    </row>
    <row r="14" spans="1:6" ht="15.75">
      <c r="A14" s="123" t="s">
        <v>72</v>
      </c>
      <c r="B14" s="144"/>
      <c r="C14" s="145">
        <v>2.68</v>
      </c>
      <c r="D14" s="146">
        <v>1.01</v>
      </c>
      <c r="E14" s="147">
        <f t="shared" si="0"/>
        <v>1.6700000000000002</v>
      </c>
      <c r="F14" s="148" t="s">
        <v>69</v>
      </c>
    </row>
    <row r="15" spans="1:6" ht="15.75">
      <c r="A15" s="307" t="s">
        <v>73</v>
      </c>
      <c r="B15" s="149"/>
      <c r="C15" s="150">
        <f>SUM(C5:C14)</f>
        <v>35.96</v>
      </c>
      <c r="D15" s="151">
        <f>SUM(D5:D14)</f>
        <v>37.479999999999997</v>
      </c>
      <c r="E15" s="151">
        <f t="shared" si="0"/>
        <v>-1.519999999999996</v>
      </c>
      <c r="F15" s="152">
        <f t="shared" si="2"/>
        <v>-4.055496264674483</v>
      </c>
    </row>
    <row r="16" spans="1:6" ht="15.75">
      <c r="A16" s="307" t="s">
        <v>74</v>
      </c>
      <c r="B16" s="149"/>
      <c r="C16" s="150">
        <f>+C4+C15</f>
        <v>38.799999999999997</v>
      </c>
      <c r="D16" s="151">
        <f>+D4+D15</f>
        <v>40</v>
      </c>
      <c r="E16" s="151">
        <f t="shared" si="0"/>
        <v>-1.2000000000000028</v>
      </c>
      <c r="F16" s="152">
        <f t="shared" si="2"/>
        <v>-3.0000000000000071</v>
      </c>
    </row>
    <row r="17" spans="1:6" ht="15.75">
      <c r="A17" s="121" t="s">
        <v>75</v>
      </c>
      <c r="B17" s="153"/>
      <c r="C17" s="154">
        <v>0.38</v>
      </c>
      <c r="D17" s="119">
        <v>0.83</v>
      </c>
      <c r="E17" s="119">
        <f t="shared" si="0"/>
        <v>-0.44999999999999996</v>
      </c>
      <c r="F17" s="155">
        <f t="shared" si="2"/>
        <v>-54.216867469879517</v>
      </c>
    </row>
    <row r="18" spans="1:6" ht="15.75">
      <c r="A18" s="121" t="s">
        <v>76</v>
      </c>
      <c r="B18" s="153"/>
      <c r="C18" s="154">
        <v>-7.0000000000000007E-2</v>
      </c>
      <c r="D18" s="119">
        <v>-0.3</v>
      </c>
      <c r="E18" s="119">
        <f t="shared" si="0"/>
        <v>0.22999999999999998</v>
      </c>
      <c r="F18" s="155">
        <f>-E18/D18*100</f>
        <v>76.666666666666657</v>
      </c>
    </row>
    <row r="19" spans="1:6" ht="15.75">
      <c r="A19" s="307" t="s">
        <v>77</v>
      </c>
      <c r="B19" s="149"/>
      <c r="C19" s="150">
        <f>SUM(C16:C18)</f>
        <v>39.11</v>
      </c>
      <c r="D19" s="151">
        <f>SUM(D16:D18)</f>
        <v>40.53</v>
      </c>
      <c r="E19" s="151">
        <f t="shared" si="0"/>
        <v>-1.4200000000000017</v>
      </c>
      <c r="F19" s="152">
        <f>+E19/D19*100</f>
        <v>-3.5035775968418497</v>
      </c>
    </row>
    <row r="20" spans="1:6" ht="15.75">
      <c r="A20" s="308" t="s">
        <v>78</v>
      </c>
      <c r="B20" s="156"/>
      <c r="C20" s="157">
        <v>1.41</v>
      </c>
      <c r="D20" s="158">
        <v>1.38</v>
      </c>
      <c r="E20" s="159">
        <f t="shared" si="0"/>
        <v>3.0000000000000027E-2</v>
      </c>
      <c r="F20" s="160">
        <f>+E20/D20*100</f>
        <v>2.173913043478263</v>
      </c>
    </row>
    <row r="21" spans="1:6" ht="16.5" thickBot="1">
      <c r="A21" s="309" t="s">
        <v>79</v>
      </c>
      <c r="B21" s="163"/>
      <c r="C21" s="164">
        <f>SUM(C19:C20)</f>
        <v>40.519999999999996</v>
      </c>
      <c r="D21" s="165">
        <f>SUM(D19:D20)</f>
        <v>41.910000000000004</v>
      </c>
      <c r="E21" s="166">
        <f>+C21-D21</f>
        <v>-1.3900000000000077</v>
      </c>
      <c r="F21" s="167">
        <f>+E21/D21*100</f>
        <v>-3.3166308756860117</v>
      </c>
    </row>
    <row r="22" spans="1:6" ht="15.75" thickTop="1"/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3:F16"/>
  <sheetViews>
    <sheetView showGridLines="0" workbookViewId="0">
      <selection activeCell="F29" sqref="F29"/>
    </sheetView>
  </sheetViews>
  <sheetFormatPr defaultRowHeight="15"/>
  <cols>
    <col min="1" max="1" width="51.28515625" customWidth="1"/>
    <col min="2" max="2" width="19.7109375" customWidth="1"/>
    <col min="3" max="5" width="12.85546875" customWidth="1"/>
    <col min="6" max="6" width="12.140625" customWidth="1"/>
  </cols>
  <sheetData>
    <row r="3" spans="1:6" ht="15.75">
      <c r="C3" s="342" t="s">
        <v>44</v>
      </c>
      <c r="D3" s="342"/>
      <c r="E3" s="328"/>
    </row>
    <row r="4" spans="1:6" ht="19.5" customHeight="1" thickBot="1">
      <c r="A4" s="346"/>
      <c r="B4" s="346"/>
      <c r="C4" s="2">
        <v>2018</v>
      </c>
      <c r="D4" s="1">
        <v>2017</v>
      </c>
      <c r="E4" s="172" t="s">
        <v>42</v>
      </c>
      <c r="F4" s="172" t="s">
        <v>9</v>
      </c>
    </row>
    <row r="5" spans="1:6" ht="15" customHeight="1">
      <c r="A5" s="36" t="s">
        <v>2</v>
      </c>
      <c r="B5" s="264" t="s">
        <v>18</v>
      </c>
      <c r="C5" s="80">
        <v>242.4</v>
      </c>
      <c r="D5" s="81">
        <v>206</v>
      </c>
      <c r="E5" s="81">
        <f>+C5-D5</f>
        <v>36.400000000000006</v>
      </c>
      <c r="F5" s="326">
        <f>+(C5/D5-1)*100</f>
        <v>17.66990291262136</v>
      </c>
    </row>
    <row r="6" spans="1:6" ht="15" customHeight="1">
      <c r="A6" s="36" t="s">
        <v>3</v>
      </c>
      <c r="B6" s="312"/>
      <c r="C6" s="80">
        <v>225.3</v>
      </c>
      <c r="D6" s="81">
        <v>180</v>
      </c>
      <c r="E6" s="81">
        <f t="shared" ref="E6:E15" si="0">+C6-D6</f>
        <v>45.300000000000011</v>
      </c>
      <c r="F6" s="326">
        <f>+(C6/D6-1)*100</f>
        <v>25.166666666666671</v>
      </c>
    </row>
    <row r="7" spans="1:6" ht="15" customHeight="1">
      <c r="A7" s="37" t="s">
        <v>19</v>
      </c>
      <c r="B7" s="265" t="s">
        <v>20</v>
      </c>
      <c r="C7" s="29"/>
      <c r="D7" s="23"/>
      <c r="E7" s="23"/>
      <c r="F7" s="23"/>
    </row>
    <row r="8" spans="1:6" ht="17.25" customHeight="1">
      <c r="A8" s="38" t="s">
        <v>21</v>
      </c>
      <c r="B8" s="265"/>
      <c r="C8" s="4">
        <v>20.96</v>
      </c>
      <c r="D8" s="23">
        <v>19.880000000000003</v>
      </c>
      <c r="E8" s="330">
        <f t="shared" si="0"/>
        <v>1.0799999999999983</v>
      </c>
      <c r="F8" s="5">
        <f t="shared" ref="F8:F15" si="1">+(C8/D8-1)*100</f>
        <v>5.4325955734406239</v>
      </c>
    </row>
    <row r="9" spans="1:6" ht="17.25" customHeight="1">
      <c r="A9" s="3" t="s">
        <v>22</v>
      </c>
      <c r="B9" s="313"/>
      <c r="C9" s="4">
        <v>15.419999999999998</v>
      </c>
      <c r="D9" s="39">
        <v>19.759999999999998</v>
      </c>
      <c r="E9" s="331">
        <f t="shared" si="0"/>
        <v>-4.34</v>
      </c>
      <c r="F9" s="5">
        <f t="shared" si="1"/>
        <v>-21.963562753036435</v>
      </c>
    </row>
    <row r="10" spans="1:6" s="6" customFormat="1" ht="17.25" customHeight="1">
      <c r="A10" s="40" t="s">
        <v>23</v>
      </c>
      <c r="B10" s="313"/>
      <c r="C10" s="41">
        <v>1.38</v>
      </c>
      <c r="D10" s="42">
        <v>1.93</v>
      </c>
      <c r="E10" s="332">
        <f t="shared" si="0"/>
        <v>-0.55000000000000004</v>
      </c>
      <c r="F10" s="43">
        <f t="shared" si="1"/>
        <v>-28.497409326424872</v>
      </c>
    </row>
    <row r="11" spans="1:6" s="6" customFormat="1" ht="17.25" customHeight="1">
      <c r="A11" s="44" t="s">
        <v>24</v>
      </c>
      <c r="B11" s="313"/>
      <c r="C11" s="41">
        <v>14.04</v>
      </c>
      <c r="D11" s="42">
        <v>17.829999999999998</v>
      </c>
      <c r="E11" s="332">
        <f t="shared" si="0"/>
        <v>-3.7899999999999991</v>
      </c>
      <c r="F11" s="43">
        <f t="shared" si="1"/>
        <v>-21.256309590577672</v>
      </c>
    </row>
    <row r="12" spans="1:6" ht="17.25" customHeight="1">
      <c r="A12" s="3" t="s">
        <v>25</v>
      </c>
      <c r="B12" s="313"/>
      <c r="C12" s="4">
        <v>4.1399999999999997</v>
      </c>
      <c r="D12" s="39">
        <v>2.27</v>
      </c>
      <c r="E12" s="330">
        <f t="shared" si="0"/>
        <v>1.8699999999999997</v>
      </c>
      <c r="F12" s="5">
        <f t="shared" si="1"/>
        <v>82.37885462555063</v>
      </c>
    </row>
    <row r="13" spans="1:6" s="10" customFormat="1" ht="17.25" customHeight="1">
      <c r="A13" s="8" t="s">
        <v>26</v>
      </c>
      <c r="B13" s="314"/>
      <c r="C13" s="83">
        <v>40.519999999999996</v>
      </c>
      <c r="D13" s="84">
        <v>41.91</v>
      </c>
      <c r="E13" s="333">
        <f t="shared" si="0"/>
        <v>-1.3900000000000006</v>
      </c>
      <c r="F13" s="85">
        <f t="shared" si="1"/>
        <v>-3.3166308756859997</v>
      </c>
    </row>
    <row r="14" spans="1:6" s="6" customFormat="1" ht="17.25" customHeight="1">
      <c r="A14" s="40" t="s">
        <v>27</v>
      </c>
      <c r="B14" s="313"/>
      <c r="C14" s="41">
        <v>5.4</v>
      </c>
      <c r="D14" s="42">
        <v>3.5</v>
      </c>
      <c r="E14" s="334">
        <f t="shared" si="0"/>
        <v>1.9000000000000004</v>
      </c>
      <c r="F14" s="43">
        <f t="shared" si="1"/>
        <v>54.285714285714292</v>
      </c>
    </row>
    <row r="15" spans="1:6" s="10" customFormat="1" ht="17.25" customHeight="1" thickBot="1">
      <c r="A15" s="45" t="s">
        <v>28</v>
      </c>
      <c r="B15" s="266" t="s">
        <v>29</v>
      </c>
      <c r="C15" s="46">
        <v>17.709999999999997</v>
      </c>
      <c r="D15" s="82">
        <v>17.759999999999998</v>
      </c>
      <c r="E15" s="335">
        <f t="shared" si="0"/>
        <v>-5.0000000000000711E-2</v>
      </c>
      <c r="F15" s="47">
        <f t="shared" si="1"/>
        <v>-0.28153153153153143</v>
      </c>
    </row>
    <row r="16" spans="1:6" ht="6.75" customHeight="1" thickTop="1"/>
  </sheetData>
  <mergeCells count="2">
    <mergeCell ref="C3:D3"/>
    <mergeCell ref="A4:B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F12"/>
  <sheetViews>
    <sheetView showGridLines="0" workbookViewId="0">
      <selection activeCell="F29" sqref="F29"/>
    </sheetView>
  </sheetViews>
  <sheetFormatPr defaultRowHeight="15"/>
  <cols>
    <col min="1" max="1" width="51.28515625" customWidth="1"/>
    <col min="2" max="2" width="19.7109375" customWidth="1"/>
    <col min="3" max="4" width="12.85546875" customWidth="1"/>
    <col min="5" max="6" width="12.140625" customWidth="1"/>
  </cols>
  <sheetData>
    <row r="1" spans="1:6" ht="15.75">
      <c r="A1" s="124" t="s">
        <v>80</v>
      </c>
      <c r="B1" s="125"/>
      <c r="C1" s="126"/>
      <c r="D1" s="126"/>
      <c r="E1" s="127"/>
      <c r="F1" s="127"/>
    </row>
    <row r="2" spans="1:6" ht="15.75">
      <c r="A2" s="131"/>
      <c r="B2" s="168"/>
      <c r="C2" s="347" t="s">
        <v>44</v>
      </c>
      <c r="D2" s="347"/>
      <c r="E2" s="347"/>
      <c r="F2" s="347"/>
    </row>
    <row r="3" spans="1:6" ht="16.5" thickBot="1">
      <c r="A3" s="169"/>
      <c r="B3" s="315" t="s">
        <v>20</v>
      </c>
      <c r="C3" s="170">
        <v>2018</v>
      </c>
      <c r="D3" s="171">
        <v>2017</v>
      </c>
      <c r="E3" s="172" t="s">
        <v>42</v>
      </c>
      <c r="F3" s="172" t="s">
        <v>9</v>
      </c>
    </row>
    <row r="4" spans="1:6" ht="17.25" customHeight="1">
      <c r="A4" s="303" t="s">
        <v>81</v>
      </c>
      <c r="B4" s="173"/>
      <c r="C4" s="174">
        <f>SUM(C5:C7)</f>
        <v>38.940000000000005</v>
      </c>
      <c r="D4" s="175">
        <f>SUM(D5:D7)</f>
        <v>40.169999999999995</v>
      </c>
      <c r="E4" s="161">
        <f>+C4-D4</f>
        <v>-1.2299999999999898</v>
      </c>
      <c r="F4" s="162">
        <f>+E4/D4*100</f>
        <v>-3.0619865571321632</v>
      </c>
    </row>
    <row r="5" spans="1:6" ht="17.25" customHeight="1">
      <c r="A5" s="121" t="s">
        <v>82</v>
      </c>
      <c r="B5" s="176"/>
      <c r="C5" s="139">
        <v>20.96</v>
      </c>
      <c r="D5" s="140">
        <v>19.88</v>
      </c>
      <c r="E5" s="119">
        <f>+C5-D5</f>
        <v>1.0800000000000018</v>
      </c>
      <c r="F5" s="120">
        <f>+E5/D5*100</f>
        <v>5.4325955734406541</v>
      </c>
    </row>
    <row r="6" spans="1:6" ht="17.25" customHeight="1">
      <c r="A6" s="121" t="s">
        <v>22</v>
      </c>
      <c r="B6" s="176"/>
      <c r="C6" s="139">
        <v>14.42</v>
      </c>
      <c r="D6" s="140">
        <v>18.61</v>
      </c>
      <c r="E6" s="119">
        <f>+C6-D6</f>
        <v>-4.1899999999999995</v>
      </c>
      <c r="F6" s="120">
        <f>+E6/D6*100</f>
        <v>-22.514777001612035</v>
      </c>
    </row>
    <row r="7" spans="1:6" ht="17.25" customHeight="1">
      <c r="A7" s="123" t="s">
        <v>83</v>
      </c>
      <c r="B7" s="177"/>
      <c r="C7" s="145">
        <v>3.56</v>
      </c>
      <c r="D7" s="146">
        <v>1.68</v>
      </c>
      <c r="E7" s="178">
        <f>+C7-D7</f>
        <v>1.8800000000000001</v>
      </c>
      <c r="F7" s="179" t="s">
        <v>69</v>
      </c>
    </row>
    <row r="8" spans="1:6" ht="17.25" customHeight="1">
      <c r="A8" s="304" t="s">
        <v>117</v>
      </c>
      <c r="B8" s="180"/>
      <c r="C8" s="181">
        <f>SUM(C9:C10)</f>
        <v>1.58</v>
      </c>
      <c r="D8" s="182">
        <f>SUM(D9:D10)</f>
        <v>1.7399999999999998</v>
      </c>
      <c r="E8" s="151">
        <f>+C8-D8</f>
        <v>-0.1599999999999997</v>
      </c>
      <c r="F8" s="152">
        <f>+E8/D8*100</f>
        <v>-9.1954022988505582</v>
      </c>
    </row>
    <row r="9" spans="1:6" ht="15.75">
      <c r="A9" s="121" t="s">
        <v>22</v>
      </c>
      <c r="B9" s="176"/>
      <c r="C9" s="139">
        <v>1</v>
      </c>
      <c r="D9" s="140">
        <v>1.1499999999999999</v>
      </c>
      <c r="E9" s="119">
        <f>+C9-D9</f>
        <v>-0.14999999999999991</v>
      </c>
      <c r="F9" s="120">
        <f>+E9/D9*100</f>
        <v>-13.043478260869559</v>
      </c>
    </row>
    <row r="10" spans="1:6" ht="17.25" customHeight="1">
      <c r="A10" s="121" t="s">
        <v>83</v>
      </c>
      <c r="B10" s="176"/>
      <c r="C10" s="139">
        <v>0.57999999999999996</v>
      </c>
      <c r="D10" s="140">
        <v>0.59</v>
      </c>
      <c r="E10" s="119">
        <f>+C10-D10</f>
        <v>-1.0000000000000009E-2</v>
      </c>
      <c r="F10" s="120">
        <f>+E10/D10*100</f>
        <v>-1.6949152542372898</v>
      </c>
    </row>
    <row r="11" spans="1:6" ht="17.25" customHeight="1" thickBot="1">
      <c r="A11" s="302" t="s">
        <v>61</v>
      </c>
      <c r="B11" s="183"/>
      <c r="C11" s="184">
        <f>C8+C4</f>
        <v>40.520000000000003</v>
      </c>
      <c r="D11" s="185">
        <f>+D4+D8</f>
        <v>41.91</v>
      </c>
      <c r="E11" s="186">
        <f>+C11-D11</f>
        <v>-1.3899999999999935</v>
      </c>
      <c r="F11" s="187">
        <f>+E11/D11*100</f>
        <v>-3.3166308756859784</v>
      </c>
    </row>
    <row r="12" spans="1:6" ht="15.75" thickTop="1"/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F7"/>
  <sheetViews>
    <sheetView showGridLines="0" workbookViewId="0">
      <selection activeCell="F29" sqref="F29"/>
    </sheetView>
  </sheetViews>
  <sheetFormatPr defaultRowHeight="15"/>
  <cols>
    <col min="1" max="1" width="51.28515625" customWidth="1"/>
    <col min="2" max="2" width="14.42578125" customWidth="1"/>
    <col min="3" max="4" width="12.85546875" customWidth="1"/>
    <col min="5" max="6" width="12.140625" customWidth="1"/>
  </cols>
  <sheetData>
    <row r="1" spans="1:6" ht="15.75">
      <c r="A1" s="188" t="s">
        <v>84</v>
      </c>
      <c r="B1" s="189"/>
      <c r="C1" s="190"/>
      <c r="D1" s="190"/>
      <c r="E1" s="190"/>
      <c r="F1" s="190"/>
    </row>
    <row r="2" spans="1:6" ht="15.75">
      <c r="A2" s="191"/>
      <c r="B2" s="192"/>
      <c r="C2" s="347" t="s">
        <v>44</v>
      </c>
      <c r="D2" s="347"/>
      <c r="E2" s="347"/>
      <c r="F2" s="347"/>
    </row>
    <row r="3" spans="1:6" ht="16.5" thickBot="1">
      <c r="A3" s="169"/>
      <c r="B3" s="315" t="s">
        <v>20</v>
      </c>
      <c r="C3" s="170">
        <v>2018</v>
      </c>
      <c r="D3" s="171">
        <v>2017</v>
      </c>
      <c r="E3" s="193" t="s">
        <v>42</v>
      </c>
      <c r="F3" s="193" t="s">
        <v>9</v>
      </c>
    </row>
    <row r="4" spans="1:6" ht="15.75">
      <c r="A4" s="121" t="s">
        <v>85</v>
      </c>
      <c r="B4" s="176"/>
      <c r="C4" s="194">
        <v>2.4</v>
      </c>
      <c r="D4" s="195">
        <v>2.5</v>
      </c>
      <c r="E4" s="120">
        <f>+C4-D4</f>
        <v>-0.10000000000000009</v>
      </c>
      <c r="F4" s="120">
        <f>+E4/D4*100</f>
        <v>-4.0000000000000036</v>
      </c>
    </row>
    <row r="5" spans="1:6" ht="15.75">
      <c r="A5" s="121" t="s">
        <v>83</v>
      </c>
      <c r="B5" s="176"/>
      <c r="C5" s="194">
        <v>3</v>
      </c>
      <c r="D5" s="195">
        <v>1</v>
      </c>
      <c r="E5" s="120">
        <f>+C5-D5</f>
        <v>2</v>
      </c>
      <c r="F5" s="120" t="s">
        <v>69</v>
      </c>
    </row>
    <row r="6" spans="1:6" ht="16.5" thickBot="1">
      <c r="A6" s="336" t="s">
        <v>84</v>
      </c>
      <c r="B6" s="337"/>
      <c r="C6" s="338">
        <v>5.4</v>
      </c>
      <c r="D6" s="339">
        <v>3.5</v>
      </c>
      <c r="E6" s="340">
        <f>+C6-D6</f>
        <v>1.9000000000000004</v>
      </c>
      <c r="F6" s="340">
        <f>+E6/D6*100</f>
        <v>54.285714285714292</v>
      </c>
    </row>
    <row r="7" spans="1:6" ht="15.75" thickTop="1"/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3:F18"/>
  <sheetViews>
    <sheetView showGridLines="0" showZeros="0" zoomScaleNormal="100" workbookViewId="0">
      <selection activeCell="F29" sqref="F29"/>
    </sheetView>
  </sheetViews>
  <sheetFormatPr defaultColWidth="9.140625" defaultRowHeight="15"/>
  <cols>
    <col min="1" max="1" width="51.28515625" style="48" customWidth="1"/>
    <col min="2" max="2" width="19.7109375" style="48" customWidth="1"/>
    <col min="3" max="5" width="12.7109375" style="48" customWidth="1"/>
    <col min="6" max="6" width="12.140625" style="48" customWidth="1"/>
    <col min="7" max="16384" width="9.140625" style="48"/>
  </cols>
  <sheetData>
    <row r="3" spans="1:6" ht="15.75">
      <c r="A3"/>
      <c r="B3"/>
      <c r="C3" s="342" t="s">
        <v>44</v>
      </c>
      <c r="D3" s="342"/>
      <c r="E3" s="328"/>
      <c r="F3"/>
    </row>
    <row r="4" spans="1:6" ht="27" customHeight="1" thickBot="1">
      <c r="A4" s="346"/>
      <c r="B4" s="346"/>
      <c r="C4" s="2">
        <v>2018</v>
      </c>
      <c r="D4" s="1">
        <v>2017</v>
      </c>
      <c r="E4" s="172" t="s">
        <v>42</v>
      </c>
      <c r="F4" s="172" t="s">
        <v>9</v>
      </c>
    </row>
    <row r="5" spans="1:6" ht="20.25" customHeight="1">
      <c r="A5" s="51" t="s">
        <v>4</v>
      </c>
      <c r="B5" s="267" t="s">
        <v>7</v>
      </c>
      <c r="C5" s="52">
        <v>3.5339999999999998</v>
      </c>
      <c r="D5" s="53">
        <v>4.7</v>
      </c>
      <c r="E5" s="53">
        <f>+C5-D5</f>
        <v>-1.1660000000000004</v>
      </c>
      <c r="F5" s="53">
        <f>+(C5/D5-1)*100</f>
        <v>-24.808510638297875</v>
      </c>
    </row>
    <row r="6" spans="1:6" s="58" customFormat="1" ht="18.75" customHeight="1">
      <c r="A6" s="54" t="s">
        <v>30</v>
      </c>
      <c r="B6" s="268" t="s">
        <v>31</v>
      </c>
      <c r="C6" s="55">
        <v>10.353999999999999</v>
      </c>
      <c r="D6" s="56">
        <v>10.06</v>
      </c>
      <c r="E6" s="56">
        <f t="shared" ref="E6:E17" si="0">+C6-D6</f>
        <v>0.29399999999999871</v>
      </c>
      <c r="F6" s="57">
        <f t="shared" ref="F6:F10" si="1">+(C6/D6-1)*100</f>
        <v>2.9224652087475045</v>
      </c>
    </row>
    <row r="7" spans="1:6" s="58" customFormat="1" ht="18.75" customHeight="1">
      <c r="A7" s="54" t="s">
        <v>32</v>
      </c>
      <c r="B7" s="268"/>
      <c r="C7" s="55">
        <v>1.4359999999999999</v>
      </c>
      <c r="D7" s="56">
        <v>1.39</v>
      </c>
      <c r="E7" s="56">
        <f t="shared" si="0"/>
        <v>4.6000000000000041E-2</v>
      </c>
      <c r="F7" s="57">
        <f t="shared" si="1"/>
        <v>3.3093525179856087</v>
      </c>
    </row>
    <row r="8" spans="1:6" s="49" customFormat="1" ht="18.75" customHeight="1">
      <c r="A8" s="9" t="s">
        <v>33</v>
      </c>
      <c r="B8" s="269"/>
      <c r="C8" s="59">
        <v>11.79</v>
      </c>
      <c r="D8" s="60">
        <v>11.450000000000001</v>
      </c>
      <c r="E8" s="60">
        <f t="shared" si="0"/>
        <v>0.33999999999999808</v>
      </c>
      <c r="F8" s="35">
        <f t="shared" si="1"/>
        <v>2.9694323144104695</v>
      </c>
    </row>
    <row r="9" spans="1:6" ht="19.5" customHeight="1">
      <c r="A9" s="54" t="s">
        <v>118</v>
      </c>
      <c r="B9" s="268" t="s">
        <v>0</v>
      </c>
      <c r="C9" s="274">
        <v>92</v>
      </c>
      <c r="D9" s="275">
        <v>86</v>
      </c>
      <c r="E9" s="275">
        <f t="shared" si="0"/>
        <v>6</v>
      </c>
      <c r="F9" s="57"/>
    </row>
    <row r="10" spans="1:6" ht="18.75" customHeight="1">
      <c r="A10" s="61" t="s">
        <v>34</v>
      </c>
      <c r="B10" s="270" t="s">
        <v>31</v>
      </c>
      <c r="C10" s="62">
        <v>0.13</v>
      </c>
      <c r="D10" s="63">
        <v>0.1</v>
      </c>
      <c r="E10" s="63">
        <f t="shared" si="0"/>
        <v>0.03</v>
      </c>
      <c r="F10" s="281">
        <f t="shared" si="1"/>
        <v>30.000000000000004</v>
      </c>
    </row>
    <row r="11" spans="1:6" ht="18.75" customHeight="1">
      <c r="A11" s="64" t="s">
        <v>5</v>
      </c>
      <c r="B11" s="271"/>
      <c r="C11" s="65">
        <v>0</v>
      </c>
      <c r="D11" s="66">
        <v>0</v>
      </c>
      <c r="E11" s="66"/>
      <c r="F11" s="34"/>
    </row>
    <row r="12" spans="1:6" s="49" customFormat="1" ht="18.75" customHeight="1">
      <c r="A12" s="9" t="s">
        <v>35</v>
      </c>
      <c r="B12" s="271" t="s">
        <v>31</v>
      </c>
      <c r="C12" s="59">
        <v>4.0999999999999996</v>
      </c>
      <c r="D12" s="60">
        <v>4.1890000000000001</v>
      </c>
      <c r="E12" s="60">
        <f t="shared" si="0"/>
        <v>-8.9000000000000412E-2</v>
      </c>
      <c r="F12" s="35">
        <f t="shared" ref="F12:F14" si="2">+(C12/D12-1)*100</f>
        <v>-2.1246120792552059</v>
      </c>
    </row>
    <row r="13" spans="1:6" ht="18.75" customHeight="1">
      <c r="A13" s="33" t="s">
        <v>36</v>
      </c>
      <c r="B13" s="271" t="s">
        <v>0</v>
      </c>
      <c r="C13" s="67">
        <v>24.1</v>
      </c>
      <c r="D13" s="34">
        <v>24.2</v>
      </c>
      <c r="E13" s="34">
        <f t="shared" si="0"/>
        <v>-9.9999999999997868E-2</v>
      </c>
      <c r="F13" s="34"/>
    </row>
    <row r="14" spans="1:6" s="49" customFormat="1" ht="18.75" customHeight="1">
      <c r="A14" s="277" t="s">
        <v>37</v>
      </c>
      <c r="B14" s="270" t="s">
        <v>31</v>
      </c>
      <c r="C14" s="278">
        <v>5.0399999999999991</v>
      </c>
      <c r="D14" s="279">
        <v>5.1230000000000002</v>
      </c>
      <c r="E14" s="279">
        <f t="shared" si="0"/>
        <v>-8.3000000000001073E-2</v>
      </c>
      <c r="F14" s="280">
        <f t="shared" si="2"/>
        <v>-1.6201444466133363</v>
      </c>
    </row>
    <row r="15" spans="1:6" ht="18.75" customHeight="1">
      <c r="A15" s="64" t="s">
        <v>38</v>
      </c>
      <c r="B15" s="271"/>
      <c r="C15" s="67">
        <v>0</v>
      </c>
      <c r="D15" s="34">
        <v>0</v>
      </c>
      <c r="E15" s="34"/>
      <c r="F15" s="34"/>
    </row>
    <row r="16" spans="1:6" s="49" customFormat="1" ht="18.75" customHeight="1">
      <c r="A16" s="9" t="s">
        <v>39</v>
      </c>
      <c r="B16" s="271" t="s">
        <v>40</v>
      </c>
      <c r="C16" s="50">
        <v>2540</v>
      </c>
      <c r="D16" s="7">
        <v>2374</v>
      </c>
      <c r="E16" s="7">
        <f t="shared" si="0"/>
        <v>166</v>
      </c>
      <c r="F16" s="35">
        <f t="shared" ref="F16" si="3">+(C16/D16-1)*100</f>
        <v>6.992417860151634</v>
      </c>
    </row>
    <row r="17" spans="1:6" ht="19.5" customHeight="1" thickBot="1">
      <c r="A17" s="68" t="s">
        <v>41</v>
      </c>
      <c r="B17" s="276" t="s">
        <v>0</v>
      </c>
      <c r="C17" s="272">
        <v>79.2</v>
      </c>
      <c r="D17" s="273">
        <v>76.5</v>
      </c>
      <c r="E17" s="341">
        <f t="shared" si="0"/>
        <v>2.7000000000000028</v>
      </c>
      <c r="F17" s="69"/>
    </row>
    <row r="18" spans="1:6" s="58" customFormat="1" ht="10.15" customHeight="1" thickTop="1">
      <c r="A18" s="71"/>
      <c r="B18" s="72"/>
      <c r="C18" s="73"/>
      <c r="D18" s="70"/>
      <c r="E18" s="70"/>
      <c r="F18" s="74"/>
    </row>
  </sheetData>
  <mergeCells count="2">
    <mergeCell ref="C3:D3"/>
    <mergeCell ref="A4:B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/>
  <dimension ref="A1:J15"/>
  <sheetViews>
    <sheetView showGridLines="0" workbookViewId="0">
      <selection activeCell="F29" sqref="F29"/>
    </sheetView>
  </sheetViews>
  <sheetFormatPr defaultRowHeight="15"/>
  <cols>
    <col min="1" max="1" width="50.85546875" customWidth="1"/>
    <col min="2" max="2" width="19.7109375" customWidth="1"/>
    <col min="3" max="6" width="12.85546875" customWidth="1"/>
  </cols>
  <sheetData>
    <row r="1" spans="1:10" ht="15.75">
      <c r="A1" s="124" t="s">
        <v>87</v>
      </c>
      <c r="B1" s="125"/>
      <c r="C1" s="75"/>
      <c r="D1" s="75"/>
      <c r="E1" s="75"/>
      <c r="F1" s="75"/>
    </row>
    <row r="2" spans="1:10" ht="15.75">
      <c r="A2" s="131"/>
      <c r="B2" s="168"/>
      <c r="C2" s="347" t="s">
        <v>44</v>
      </c>
      <c r="D2" s="348"/>
      <c r="E2" s="348"/>
      <c r="F2" s="348"/>
    </row>
    <row r="3" spans="1:10" ht="16.5" thickBot="1">
      <c r="A3" s="198"/>
      <c r="B3" s="316" t="s">
        <v>31</v>
      </c>
      <c r="C3" s="170">
        <v>2018</v>
      </c>
      <c r="D3" s="171">
        <v>2017</v>
      </c>
      <c r="E3" s="172" t="s">
        <v>42</v>
      </c>
      <c r="F3" s="172" t="s">
        <v>9</v>
      </c>
    </row>
    <row r="4" spans="1:10" s="114" customFormat="1" ht="18.75" customHeight="1">
      <c r="A4" s="286" t="s">
        <v>88</v>
      </c>
      <c r="B4" s="200"/>
      <c r="C4" s="201">
        <v>2.883</v>
      </c>
      <c r="D4" s="202">
        <v>2.964</v>
      </c>
      <c r="E4" s="203">
        <f t="shared" ref="E4:E14" si="0">+C4-D4</f>
        <v>-8.0999999999999961E-2</v>
      </c>
      <c r="F4" s="78">
        <f t="shared" ref="F4:F14" si="1">+E4/D4*100</f>
        <v>-2.7327935222672051</v>
      </c>
      <c r="G4" s="130"/>
      <c r="H4" s="130"/>
    </row>
    <row r="5" spans="1:10" s="114" customFormat="1" ht="18.75" customHeight="1">
      <c r="A5" s="286" t="s">
        <v>89</v>
      </c>
      <c r="B5" s="200"/>
      <c r="C5" s="201">
        <v>3.57</v>
      </c>
      <c r="D5" s="202">
        <v>3.66</v>
      </c>
      <c r="E5" s="203">
        <f t="shared" si="0"/>
        <v>-9.0000000000000302E-2</v>
      </c>
      <c r="F5" s="78">
        <f t="shared" si="1"/>
        <v>-2.4590163934426315</v>
      </c>
      <c r="G5" s="130"/>
      <c r="H5" s="130"/>
    </row>
    <row r="6" spans="1:10" s="114" customFormat="1" ht="18.75" customHeight="1">
      <c r="A6" s="286" t="s">
        <v>90</v>
      </c>
      <c r="B6" s="200"/>
      <c r="C6" s="201">
        <v>0.49399999999999999</v>
      </c>
      <c r="D6" s="202">
        <v>0.4</v>
      </c>
      <c r="E6" s="203">
        <f t="shared" si="0"/>
        <v>9.3999999999999972E-2</v>
      </c>
      <c r="F6" s="78">
        <f t="shared" si="1"/>
        <v>23.499999999999993</v>
      </c>
      <c r="G6" s="130"/>
      <c r="H6" s="130"/>
    </row>
    <row r="7" spans="1:10" s="288" customFormat="1" ht="18.75" customHeight="1">
      <c r="A7" s="286" t="s">
        <v>91</v>
      </c>
      <c r="B7" s="200"/>
      <c r="C7" s="201">
        <v>5.6289999999999996</v>
      </c>
      <c r="D7" s="203">
        <v>5.57</v>
      </c>
      <c r="E7" s="203">
        <f t="shared" si="0"/>
        <v>5.8999999999999275E-2</v>
      </c>
      <c r="F7" s="78">
        <f t="shared" si="1"/>
        <v>1.0592459605026801</v>
      </c>
      <c r="G7" s="287"/>
      <c r="H7" s="287"/>
      <c r="I7" s="203"/>
      <c r="J7" s="78"/>
    </row>
    <row r="8" spans="1:10" s="114" customFormat="1" ht="18.75" customHeight="1">
      <c r="A8" s="289" t="s">
        <v>92</v>
      </c>
      <c r="B8" s="204"/>
      <c r="C8" s="205">
        <f>SUM(C4:C7)</f>
        <v>12.575999999999999</v>
      </c>
      <c r="D8" s="206">
        <f>SUM(D4:D7)</f>
        <v>12.594000000000001</v>
      </c>
      <c r="E8" s="207">
        <f t="shared" si="0"/>
        <v>-1.8000000000002458E-2</v>
      </c>
      <c r="F8" s="208">
        <f t="shared" si="1"/>
        <v>-0.14292520247738968</v>
      </c>
      <c r="G8" s="130"/>
      <c r="H8" s="130"/>
    </row>
    <row r="9" spans="1:10" s="114" customFormat="1" ht="18.75" customHeight="1">
      <c r="A9" s="286" t="s">
        <v>93</v>
      </c>
      <c r="B9" s="200"/>
      <c r="C9" s="201">
        <v>1.2170000000000001</v>
      </c>
      <c r="D9" s="202">
        <v>1.2250000000000001</v>
      </c>
      <c r="E9" s="203">
        <f t="shared" si="0"/>
        <v>-8.0000000000000071E-3</v>
      </c>
      <c r="F9" s="78">
        <f t="shared" si="1"/>
        <v>-0.65306122448979642</v>
      </c>
      <c r="G9" s="130"/>
      <c r="H9" s="130"/>
    </row>
    <row r="10" spans="1:10" s="290" customFormat="1" ht="18.75" customHeight="1">
      <c r="A10" s="286" t="s">
        <v>94</v>
      </c>
      <c r="B10" s="200"/>
      <c r="C10" s="201">
        <v>1.472</v>
      </c>
      <c r="D10" s="202">
        <v>1.4630000000000001</v>
      </c>
      <c r="E10" s="203">
        <f t="shared" si="0"/>
        <v>8.999999999999897E-3</v>
      </c>
      <c r="F10" s="78">
        <f t="shared" si="1"/>
        <v>0.6151742993848186</v>
      </c>
      <c r="G10" s="130"/>
      <c r="H10" s="130"/>
    </row>
    <row r="11" spans="1:10" s="114" customFormat="1" ht="18.75" customHeight="1">
      <c r="A11" s="286" t="s">
        <v>95</v>
      </c>
      <c r="B11" s="209"/>
      <c r="C11" s="201">
        <v>0.23</v>
      </c>
      <c r="D11" s="202">
        <v>0.22</v>
      </c>
      <c r="E11" s="203">
        <f t="shared" si="0"/>
        <v>1.0000000000000009E-2</v>
      </c>
      <c r="F11" s="78">
        <f t="shared" si="1"/>
        <v>4.5454545454545494</v>
      </c>
      <c r="G11" s="130"/>
      <c r="H11" s="130"/>
    </row>
    <row r="12" spans="1:10" s="288" customFormat="1" ht="18.75" customHeight="1">
      <c r="A12" s="291" t="s">
        <v>91</v>
      </c>
      <c r="B12" s="210"/>
      <c r="C12" s="211">
        <v>0.56799999999999995</v>
      </c>
      <c r="D12" s="212">
        <v>0.68</v>
      </c>
      <c r="E12" s="213">
        <f t="shared" si="0"/>
        <v>-0.1120000000000001</v>
      </c>
      <c r="F12" s="214">
        <f t="shared" si="1"/>
        <v>-16.47058823529413</v>
      </c>
      <c r="G12" s="292"/>
      <c r="H12" s="292"/>
    </row>
    <row r="13" spans="1:10" s="288" customFormat="1" ht="18.75" customHeight="1">
      <c r="A13" s="293" t="s">
        <v>96</v>
      </c>
      <c r="B13" s="216"/>
      <c r="C13" s="205">
        <f>+C9+C10+C11+C12</f>
        <v>3.4870000000000001</v>
      </c>
      <c r="D13" s="206">
        <f>+D9+D10+D11+D12</f>
        <v>3.5880000000000005</v>
      </c>
      <c r="E13" s="207">
        <f t="shared" si="0"/>
        <v>-0.10100000000000042</v>
      </c>
      <c r="F13" s="208">
        <f t="shared" si="1"/>
        <v>-2.8149386845039133</v>
      </c>
      <c r="G13" s="130"/>
      <c r="H13" s="130"/>
    </row>
    <row r="14" spans="1:10" s="114" customFormat="1" ht="18.75" customHeight="1" thickBot="1">
      <c r="A14" s="294" t="s">
        <v>97</v>
      </c>
      <c r="B14" s="217"/>
      <c r="C14" s="218">
        <f>+C8+C13</f>
        <v>16.062999999999999</v>
      </c>
      <c r="D14" s="219">
        <f>+D8+D13</f>
        <v>16.182000000000002</v>
      </c>
      <c r="E14" s="220">
        <f t="shared" si="0"/>
        <v>-0.11900000000000333</v>
      </c>
      <c r="F14" s="221">
        <f t="shared" si="1"/>
        <v>-0.73538499567422633</v>
      </c>
      <c r="G14" s="130"/>
      <c r="H14" s="130"/>
    </row>
    <row r="15" spans="1:10" ht="15.75" thickTop="1"/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pageSetUpPr fitToPage="1"/>
  </sheetPr>
  <dimension ref="A1:I28"/>
  <sheetViews>
    <sheetView showGridLines="0" showZeros="0" workbookViewId="0">
      <selection activeCell="F29" sqref="F29"/>
    </sheetView>
  </sheetViews>
  <sheetFormatPr defaultRowHeight="15"/>
  <cols>
    <col min="1" max="1" width="50.85546875" customWidth="1"/>
    <col min="2" max="2" width="19.7109375" customWidth="1"/>
    <col min="3" max="6" width="12.85546875" customWidth="1"/>
  </cols>
  <sheetData>
    <row r="1" spans="1:9" ht="15.75">
      <c r="B1" s="222"/>
      <c r="C1" s="223"/>
      <c r="D1" s="223"/>
      <c r="E1" s="190"/>
      <c r="F1" s="190"/>
    </row>
    <row r="2" spans="1:9" ht="14.25" customHeight="1">
      <c r="A2" s="130" t="s">
        <v>119</v>
      </c>
      <c r="B2" s="224"/>
      <c r="C2" s="347" t="s">
        <v>44</v>
      </c>
      <c r="D2" s="348"/>
      <c r="E2" s="348"/>
      <c r="F2" s="348"/>
    </row>
    <row r="3" spans="1:9" ht="16.5" thickBot="1">
      <c r="A3" s="198"/>
      <c r="B3" s="316" t="s">
        <v>31</v>
      </c>
      <c r="C3" s="170">
        <v>2018</v>
      </c>
      <c r="D3" s="171">
        <v>2017</v>
      </c>
      <c r="E3" s="172" t="s">
        <v>42</v>
      </c>
      <c r="F3" s="172" t="s">
        <v>9</v>
      </c>
    </row>
    <row r="4" spans="1:9" s="129" customFormat="1" ht="18.75" customHeight="1">
      <c r="A4" s="295" t="s">
        <v>21</v>
      </c>
      <c r="B4" s="225"/>
      <c r="C4" s="226">
        <f>+C5+C10</f>
        <v>6.45</v>
      </c>
      <c r="D4" s="227">
        <f>+D5+D10</f>
        <v>6.62</v>
      </c>
      <c r="E4" s="228">
        <f t="shared" ref="E4:E27" si="0">+C4-D4</f>
        <v>-0.16999999999999993</v>
      </c>
      <c r="F4" s="229">
        <f t="shared" ref="F4:F27" si="1">+E4/D4*100</f>
        <v>-2.5679758308157088</v>
      </c>
    </row>
    <row r="5" spans="1:9" s="129" customFormat="1" ht="18.75" customHeight="1">
      <c r="A5" s="296" t="s">
        <v>98</v>
      </c>
      <c r="B5" s="230"/>
      <c r="C5" s="231">
        <f>SUM(C6:C9)</f>
        <v>2.88</v>
      </c>
      <c r="D5" s="232">
        <f>SUM(D6:D9)</f>
        <v>2.96</v>
      </c>
      <c r="E5" s="233">
        <f t="shared" si="0"/>
        <v>-8.0000000000000071E-2</v>
      </c>
      <c r="F5" s="234">
        <f t="shared" si="1"/>
        <v>-2.7027027027027053</v>
      </c>
    </row>
    <row r="6" spans="1:9" s="129" customFormat="1" ht="18.75" customHeight="1">
      <c r="A6" s="297" t="s">
        <v>99</v>
      </c>
      <c r="B6" s="235"/>
      <c r="C6" s="236">
        <v>0.7</v>
      </c>
      <c r="D6" s="237">
        <v>0.74</v>
      </c>
      <c r="E6" s="238">
        <f t="shared" si="0"/>
        <v>-4.0000000000000036E-2</v>
      </c>
      <c r="F6" s="239">
        <f t="shared" si="1"/>
        <v>-5.4054054054054106</v>
      </c>
    </row>
    <row r="7" spans="1:9" s="129" customFormat="1" ht="18.75" customHeight="1">
      <c r="A7" s="297" t="s">
        <v>100</v>
      </c>
      <c r="B7" s="235"/>
      <c r="C7" s="236">
        <v>1.97</v>
      </c>
      <c r="D7" s="237">
        <v>2.0099999999999998</v>
      </c>
      <c r="E7" s="238">
        <f t="shared" si="0"/>
        <v>-3.9999999999999813E-2</v>
      </c>
      <c r="F7" s="239">
        <f t="shared" si="1"/>
        <v>-1.990049751243772</v>
      </c>
    </row>
    <row r="8" spans="1:9" s="129" customFormat="1" ht="18.75" customHeight="1">
      <c r="A8" s="297" t="s">
        <v>101</v>
      </c>
      <c r="B8" s="235"/>
      <c r="C8" s="236">
        <v>0.19</v>
      </c>
      <c r="D8" s="237">
        <v>0.19</v>
      </c>
      <c r="E8" s="238">
        <f t="shared" si="0"/>
        <v>0</v>
      </c>
      <c r="F8" s="239">
        <f t="shared" si="1"/>
        <v>0</v>
      </c>
    </row>
    <row r="9" spans="1:9" s="129" customFormat="1" ht="18.75" customHeight="1">
      <c r="A9" s="297" t="s">
        <v>102</v>
      </c>
      <c r="B9" s="235"/>
      <c r="C9" s="236">
        <v>0.02</v>
      </c>
      <c r="D9" s="237">
        <v>0.02</v>
      </c>
      <c r="E9" s="238">
        <f t="shared" si="0"/>
        <v>0</v>
      </c>
      <c r="F9" s="239">
        <f t="shared" si="1"/>
        <v>0</v>
      </c>
      <c r="I9" s="238"/>
    </row>
    <row r="10" spans="1:9" s="129" customFormat="1" ht="18.75" customHeight="1">
      <c r="A10" s="296" t="s">
        <v>103</v>
      </c>
      <c r="B10" s="230"/>
      <c r="C10" s="231">
        <f>SUM(C11:C18)</f>
        <v>3.5700000000000003</v>
      </c>
      <c r="D10" s="232">
        <f>SUM(D11:D18)</f>
        <v>3.66</v>
      </c>
      <c r="E10" s="233">
        <f t="shared" si="0"/>
        <v>-8.9999999999999858E-2</v>
      </c>
      <c r="F10" s="234">
        <f t="shared" si="1"/>
        <v>-2.459016393442619</v>
      </c>
    </row>
    <row r="11" spans="1:9" s="129" customFormat="1" ht="18.75" customHeight="1">
      <c r="A11" s="297" t="s">
        <v>100</v>
      </c>
      <c r="B11" s="235"/>
      <c r="C11" s="236">
        <v>1.47</v>
      </c>
      <c r="D11" s="237">
        <v>1.65</v>
      </c>
      <c r="E11" s="238">
        <f t="shared" si="0"/>
        <v>-0.17999999999999994</v>
      </c>
      <c r="F11" s="239">
        <f t="shared" si="1"/>
        <v>-10.909090909090907</v>
      </c>
    </row>
    <row r="12" spans="1:9" s="129" customFormat="1" ht="18.75" customHeight="1">
      <c r="A12" s="297" t="s">
        <v>104</v>
      </c>
      <c r="B12" s="235"/>
      <c r="C12" s="236">
        <v>0.04</v>
      </c>
      <c r="D12" s="237">
        <v>0.04</v>
      </c>
      <c r="E12" s="238">
        <f t="shared" si="0"/>
        <v>0</v>
      </c>
      <c r="F12" s="239">
        <f t="shared" si="1"/>
        <v>0</v>
      </c>
      <c r="H12" s="298"/>
    </row>
    <row r="13" spans="1:9" s="129" customFormat="1" ht="18.75" customHeight="1">
      <c r="A13" s="297" t="s">
        <v>101</v>
      </c>
      <c r="B13" s="235"/>
      <c r="C13" s="236">
        <v>0.11</v>
      </c>
      <c r="D13" s="237">
        <v>0.11</v>
      </c>
      <c r="E13" s="238">
        <f t="shared" si="0"/>
        <v>0</v>
      </c>
      <c r="F13" s="239">
        <f t="shared" si="1"/>
        <v>0</v>
      </c>
    </row>
    <row r="14" spans="1:9" s="129" customFormat="1" ht="18.75" customHeight="1">
      <c r="A14" s="297" t="s">
        <v>99</v>
      </c>
      <c r="B14" s="235"/>
      <c r="C14" s="236">
        <v>0.2</v>
      </c>
      <c r="D14" s="237">
        <v>0.22</v>
      </c>
      <c r="E14" s="238">
        <f t="shared" si="0"/>
        <v>-1.999999999999999E-2</v>
      </c>
      <c r="F14" s="239">
        <f t="shared" si="1"/>
        <v>-9.0909090909090864</v>
      </c>
      <c r="H14" s="299"/>
    </row>
    <row r="15" spans="1:9" s="129" customFormat="1" ht="18.75" customHeight="1">
      <c r="A15" s="297" t="s">
        <v>105</v>
      </c>
      <c r="B15" s="235"/>
      <c r="C15" s="236">
        <v>0.04</v>
      </c>
      <c r="D15" s="237">
        <v>0.04</v>
      </c>
      <c r="E15" s="238">
        <f t="shared" si="0"/>
        <v>0</v>
      </c>
      <c r="F15" s="239">
        <f t="shared" si="1"/>
        <v>0</v>
      </c>
    </row>
    <row r="16" spans="1:9" s="129" customFormat="1" ht="18.75" customHeight="1">
      <c r="A16" s="297" t="s">
        <v>106</v>
      </c>
      <c r="B16" s="235"/>
      <c r="C16" s="236">
        <v>0.42</v>
      </c>
      <c r="D16" s="237">
        <v>0.42</v>
      </c>
      <c r="E16" s="238">
        <f t="shared" si="0"/>
        <v>0</v>
      </c>
      <c r="F16" s="239">
        <f t="shared" si="1"/>
        <v>0</v>
      </c>
    </row>
    <row r="17" spans="1:6" s="129" customFormat="1" ht="18.75" customHeight="1">
      <c r="A17" s="297" t="s">
        <v>107</v>
      </c>
      <c r="B17" s="235"/>
      <c r="C17" s="236">
        <v>0.96</v>
      </c>
      <c r="D17" s="237">
        <v>0.87</v>
      </c>
      <c r="E17" s="238">
        <f t="shared" si="0"/>
        <v>8.9999999999999969E-2</v>
      </c>
      <c r="F17" s="239">
        <f t="shared" si="1"/>
        <v>10.344827586206893</v>
      </c>
    </row>
    <row r="18" spans="1:6" s="129" customFormat="1" ht="18.75" customHeight="1">
      <c r="A18" s="297" t="s">
        <v>43</v>
      </c>
      <c r="B18" s="235"/>
      <c r="C18" s="236">
        <v>0.33</v>
      </c>
      <c r="D18" s="237">
        <v>0.31000000000000005</v>
      </c>
      <c r="E18" s="238">
        <f t="shared" si="0"/>
        <v>1.9999999999999962E-2</v>
      </c>
      <c r="F18" s="239">
        <f t="shared" si="1"/>
        <v>6.4516129032257936</v>
      </c>
    </row>
    <row r="19" spans="1:6" s="129" customFormat="1" ht="18.75" customHeight="1">
      <c r="A19" s="300" t="s">
        <v>108</v>
      </c>
      <c r="B19" s="240"/>
      <c r="C19" s="241">
        <f>SUM(C20:C26)</f>
        <v>2.915</v>
      </c>
      <c r="D19" s="242">
        <f>SUM(D20:D26)</f>
        <v>2.907</v>
      </c>
      <c r="E19" s="243">
        <f t="shared" si="0"/>
        <v>8.0000000000000071E-3</v>
      </c>
      <c r="F19" s="244">
        <f t="shared" si="1"/>
        <v>0.27519779841761294</v>
      </c>
    </row>
    <row r="20" spans="1:6" s="129" customFormat="1" ht="18.75" customHeight="1">
      <c r="A20" s="297" t="s">
        <v>99</v>
      </c>
      <c r="B20" s="235"/>
      <c r="C20" s="236">
        <v>0.63</v>
      </c>
      <c r="D20" s="237">
        <v>0.57999999999999996</v>
      </c>
      <c r="E20" s="238">
        <f t="shared" si="0"/>
        <v>5.0000000000000044E-2</v>
      </c>
      <c r="F20" s="239">
        <f t="shared" si="1"/>
        <v>8.6206896551724235</v>
      </c>
    </row>
    <row r="21" spans="1:6" s="129" customFormat="1" ht="18.75" customHeight="1">
      <c r="A21" s="297" t="s">
        <v>100</v>
      </c>
      <c r="B21" s="235"/>
      <c r="C21" s="236">
        <v>1.6120000000000001</v>
      </c>
      <c r="D21" s="237">
        <v>1.573</v>
      </c>
      <c r="E21" s="238">
        <f t="shared" si="0"/>
        <v>3.9000000000000146E-2</v>
      </c>
      <c r="F21" s="239">
        <f t="shared" si="1"/>
        <v>2.4793388429752161</v>
      </c>
    </row>
    <row r="22" spans="1:6" s="129" customFormat="1" ht="18.75" customHeight="1">
      <c r="A22" s="297" t="s">
        <v>107</v>
      </c>
      <c r="B22" s="245"/>
      <c r="C22" s="236">
        <v>0.193</v>
      </c>
      <c r="D22" s="237">
        <v>0.26</v>
      </c>
      <c r="E22" s="238">
        <f t="shared" si="0"/>
        <v>-6.7000000000000004E-2</v>
      </c>
      <c r="F22" s="239">
        <f t="shared" si="1"/>
        <v>-25.769230769230774</v>
      </c>
    </row>
    <row r="23" spans="1:6" s="129" customFormat="1" ht="18.75" customHeight="1">
      <c r="A23" s="297" t="s">
        <v>104</v>
      </c>
      <c r="B23" s="235"/>
      <c r="C23" s="236">
        <v>0.08</v>
      </c>
      <c r="D23" s="237">
        <v>7.0000000000000007E-2</v>
      </c>
      <c r="E23" s="238">
        <f t="shared" si="0"/>
        <v>9.999999999999995E-3</v>
      </c>
      <c r="F23" s="239">
        <f t="shared" si="1"/>
        <v>14.285714285714276</v>
      </c>
    </row>
    <row r="24" spans="1:6" s="129" customFormat="1" ht="18.75" customHeight="1">
      <c r="A24" s="297" t="s">
        <v>105</v>
      </c>
      <c r="B24" s="235"/>
      <c r="C24" s="236">
        <v>0.05</v>
      </c>
      <c r="D24" s="237">
        <v>5.3999999999999999E-2</v>
      </c>
      <c r="E24" s="238"/>
      <c r="F24" s="239"/>
    </row>
    <row r="25" spans="1:6" s="129" customFormat="1" ht="18.75" customHeight="1">
      <c r="A25" s="297" t="s">
        <v>101</v>
      </c>
      <c r="B25" s="235"/>
      <c r="C25" s="236">
        <v>0.25</v>
      </c>
      <c r="D25" s="237">
        <v>0.25</v>
      </c>
      <c r="E25" s="238">
        <f t="shared" si="0"/>
        <v>0</v>
      </c>
      <c r="F25" s="239">
        <f t="shared" si="1"/>
        <v>0</v>
      </c>
    </row>
    <row r="26" spans="1:6" s="129" customFormat="1" ht="18.75" customHeight="1">
      <c r="A26" s="297" t="s">
        <v>43</v>
      </c>
      <c r="B26" s="235"/>
      <c r="C26" s="236">
        <v>0.1</v>
      </c>
      <c r="D26" s="237">
        <v>0.12</v>
      </c>
      <c r="E26" s="238">
        <f t="shared" si="0"/>
        <v>-1.999999999999999E-2</v>
      </c>
      <c r="F26" s="239">
        <f t="shared" si="1"/>
        <v>-16.666666666666661</v>
      </c>
    </row>
    <row r="27" spans="1:6" s="129" customFormat="1" ht="18.75" customHeight="1" thickBot="1">
      <c r="A27" s="301" t="s">
        <v>120</v>
      </c>
      <c r="B27" s="247"/>
      <c r="C27" s="248">
        <f>+C5+C10+C19</f>
        <v>9.3650000000000002</v>
      </c>
      <c r="D27" s="249">
        <f>+D5+D10+D19</f>
        <v>9.527000000000001</v>
      </c>
      <c r="E27" s="250">
        <f t="shared" si="0"/>
        <v>-0.16200000000000081</v>
      </c>
      <c r="F27" s="251">
        <f t="shared" si="1"/>
        <v>-1.7004303558308052</v>
      </c>
    </row>
    <row r="28" spans="1:6" ht="15.75" thickTop="1"/>
  </sheetData>
  <mergeCells count="1">
    <mergeCell ref="C2:F2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4</vt:i4>
      </vt:variant>
    </vt:vector>
  </HeadingPairs>
  <TitlesOfParts>
    <vt:vector size="14" baseType="lpstr">
      <vt:lpstr>E&amp;P - Hydrocarbons production</vt:lpstr>
      <vt:lpstr>E&amp;P - Production by region</vt:lpstr>
      <vt:lpstr>G&amp;P - Supply of natural gas</vt:lpstr>
      <vt:lpstr>G&amp;P - Natural gas sales</vt:lpstr>
      <vt:lpstr>G&amp;P - Gas sales by entity</vt:lpstr>
      <vt:lpstr>G&amp;P - LNG sales</vt:lpstr>
      <vt:lpstr>R&amp;MC - Key operational data</vt:lpstr>
      <vt:lpstr>R&amp;M - Sales by market</vt:lpstr>
      <vt:lpstr>R&amp;M - Sales by product</vt:lpstr>
      <vt:lpstr>Chemicals- Product availability</vt:lpstr>
      <vt:lpstr>'E&amp;P - Hydrocarbons production'!Area_stampa</vt:lpstr>
      <vt:lpstr>'E&amp;P - Production by region'!Area_stampa</vt:lpstr>
      <vt:lpstr>'G&amp;P - Natural gas sales'!Area_stampa</vt:lpstr>
      <vt:lpstr>'R&amp;MC - Key operational data'!Area_stampa</vt:lpstr>
    </vt:vector>
  </TitlesOfParts>
  <Company>eni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 S.p.A.</dc:creator>
  <cp:lastModifiedBy>eni S.p.A.</cp:lastModifiedBy>
  <cp:lastPrinted>2018-07-23T13:30:03Z</cp:lastPrinted>
  <dcterms:created xsi:type="dcterms:W3CDTF">2017-10-30T13:59:09Z</dcterms:created>
  <dcterms:modified xsi:type="dcterms:W3CDTF">2018-08-01T13:05:59Z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